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fifecloud-my.sharepoint.com/personal/carole_kennedy_fife_gov_uk/Documents/SHIP 2024 (2025-2030)/FINAL Documents/"/>
    </mc:Choice>
  </mc:AlternateContent>
  <xr:revisionPtr revIDLastSave="3211" documentId="11_3AF060F82E86577CA7A51422469A0A8C57190204" xr6:coauthVersionLast="47" xr6:coauthVersionMax="47" xr10:uidLastSave="{4CD8C53B-48D5-48C6-8596-C790AB5EE638}"/>
  <bookViews>
    <workbookView xWindow="-120" yWindow="-120" windowWidth="25440" windowHeight="15390" xr2:uid="{00000000-000D-0000-FFFF-FFFF00000000}"/>
  </bookViews>
  <sheets>
    <sheet name="SHIP WD" sheetId="1" r:id="rId1"/>
    <sheet name="Codes" sheetId="15" r:id="rId2"/>
  </sheets>
  <definedNames>
    <definedName name="_xlnm._FilterDatabase" localSheetId="0" hidden="1">'SHIP WD'!$A$3:$DJ$149</definedName>
    <definedName name="_xlnm.Print_Area" localSheetId="0">'SHIP WD'!$A$1:$BU$129</definedName>
    <definedName name="Z_16C2B7AF_ADFD_47D2_B5CB_F6B4068489BA_.wvu.FilterData" localSheetId="0" hidden="1">'SHIP WD'!$A$3:$BU$128</definedName>
    <definedName name="Z_71E1C479_D68D_4FDB_8D64_FC4DCB7ABC9C_.wvu.FilterData" localSheetId="0" hidden="1">'SHIP WD'!$A$3:$BU$128</definedName>
    <definedName name="Z_B31AEFA8_86BF_44F7_AFCE_EE88A0C445A6_.wvu.FilterData" localSheetId="0" hidden="1">'SHIP WD'!$A$3:$BU$128</definedName>
  </definedNames>
  <calcPr calcId="191028"/>
  <customWorkbookViews>
    <customWorkbookView name="Jenny" guid="{16C2B7AF-ADFD-47D2-B5CB-F6B4068489BA}" maximized="1" windowWidth="0" windowHeight="0" activeSheetId="0"/>
    <customWorkbookView name="Filter 1" guid="{B31AEFA8-86BF-44F7-AFCE-EE88A0C445A6}" maximized="1" windowWidth="0" windowHeight="0" activeSheetId="0"/>
    <customWorkbookView name="Filter 2" guid="{71E1C479-D68D-4FDB-8D64-FC4DCB7ABC9C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0" roundtripDataChecksum="e5xDKI/fSQ2sggLsN3io6vg+44Gv7WLsYQhhgitdal8="/>
    </ext>
  </extLst>
</workbook>
</file>

<file path=xl/calcChain.xml><?xml version="1.0" encoding="utf-8"?>
<calcChain xmlns="http://schemas.openxmlformats.org/spreadsheetml/2006/main">
  <c r="S4" i="1" l="1"/>
  <c r="BR84" i="1" l="1"/>
  <c r="BQ84" i="1"/>
  <c r="BP84" i="1"/>
  <c r="BR83" i="1"/>
  <c r="BQ83" i="1"/>
  <c r="BP83" i="1"/>
  <c r="BS83" i="1" l="1"/>
  <c r="BS84" i="1"/>
  <c r="AH129" i="1" l="1"/>
  <c r="AI129" i="1"/>
  <c r="AJ129" i="1"/>
  <c r="AK129" i="1"/>
  <c r="AL129" i="1"/>
  <c r="AM129" i="1"/>
  <c r="X129" i="1"/>
  <c r="Y129" i="1"/>
  <c r="BC5" i="1" l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6" i="1"/>
  <c r="BC24" i="1"/>
  <c r="BC25" i="1"/>
  <c r="BC30" i="1"/>
  <c r="BC31" i="1"/>
  <c r="BC27" i="1"/>
  <c r="BC28" i="1"/>
  <c r="BC29" i="1"/>
  <c r="BC32" i="1"/>
  <c r="BC33" i="1"/>
  <c r="BC34" i="1"/>
  <c r="BC35" i="1"/>
  <c r="BC37" i="1"/>
  <c r="BC38" i="1"/>
  <c r="BC41" i="1"/>
  <c r="BC39" i="1"/>
  <c r="BC40" i="1"/>
  <c r="BC42" i="1"/>
  <c r="BC36" i="1"/>
  <c r="BC44" i="1"/>
  <c r="BC51" i="1"/>
  <c r="BC43" i="1"/>
  <c r="BC46" i="1"/>
  <c r="BC47" i="1"/>
  <c r="BC49" i="1"/>
  <c r="BC48" i="1"/>
  <c r="BC45" i="1"/>
  <c r="BC50" i="1"/>
  <c r="BC52" i="1"/>
  <c r="BC53" i="1"/>
  <c r="BC54" i="1"/>
  <c r="BC55" i="1"/>
  <c r="BC56" i="1"/>
  <c r="BC57" i="1"/>
  <c r="BC58" i="1"/>
  <c r="BC59" i="1"/>
  <c r="BC60" i="1"/>
  <c r="BC61" i="1"/>
  <c r="BC62" i="1"/>
  <c r="BC64" i="1"/>
  <c r="BC65" i="1"/>
  <c r="BC67" i="1"/>
  <c r="BC66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1" i="1"/>
  <c r="BC82" i="1"/>
  <c r="BC83" i="1"/>
  <c r="BC85" i="1"/>
  <c r="BC86" i="1"/>
  <c r="BC89" i="1"/>
  <c r="BC90" i="1"/>
  <c r="BC91" i="1"/>
  <c r="BC88" i="1"/>
  <c r="BC92" i="1"/>
  <c r="BC84" i="1"/>
  <c r="BC93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4" i="1"/>
  <c r="BH4" i="1" s="1"/>
  <c r="AV129" i="1"/>
  <c r="BU129" i="1" l="1"/>
  <c r="BG129" i="1"/>
  <c r="BF129" i="1"/>
  <c r="BE129" i="1"/>
  <c r="BA129" i="1"/>
  <c r="AW129" i="1"/>
  <c r="AF129" i="1"/>
  <c r="AE129" i="1"/>
  <c r="AD129" i="1"/>
  <c r="AC129" i="1"/>
  <c r="AB129" i="1"/>
  <c r="AA129" i="1"/>
  <c r="W129" i="1"/>
  <c r="V129" i="1"/>
  <c r="U129" i="1"/>
  <c r="T129" i="1"/>
  <c r="R129" i="1"/>
  <c r="R150" i="1" s="1"/>
  <c r="Q129" i="1"/>
  <c r="Q150" i="1" s="1"/>
  <c r="P129" i="1"/>
  <c r="P150" i="1" s="1"/>
  <c r="M129" i="1"/>
  <c r="K129" i="1"/>
  <c r="BR127" i="1"/>
  <c r="BQ127" i="1"/>
  <c r="BP127" i="1"/>
  <c r="BH127" i="1"/>
  <c r="BI127" i="1" s="1"/>
  <c r="AO127" i="1"/>
  <c r="AN127" i="1"/>
  <c r="AG127" i="1"/>
  <c r="Z127" i="1"/>
  <c r="S127" i="1"/>
  <c r="O127" i="1"/>
  <c r="BR126" i="1"/>
  <c r="BQ126" i="1"/>
  <c r="BP126" i="1"/>
  <c r="BH126" i="1"/>
  <c r="BI126" i="1" s="1"/>
  <c r="AO126" i="1"/>
  <c r="AN126" i="1"/>
  <c r="Z126" i="1"/>
  <c r="S126" i="1"/>
  <c r="BR125" i="1"/>
  <c r="BQ125" i="1"/>
  <c r="BP125" i="1"/>
  <c r="BH125" i="1"/>
  <c r="BI125" i="1" s="1"/>
  <c r="BR124" i="1"/>
  <c r="BQ124" i="1"/>
  <c r="BP124" i="1"/>
  <c r="BH124" i="1"/>
  <c r="BI124" i="1" s="1"/>
  <c r="AO124" i="1"/>
  <c r="AG124" i="1"/>
  <c r="Z124" i="1"/>
  <c r="S124" i="1"/>
  <c r="O124" i="1"/>
  <c r="BR123" i="1"/>
  <c r="BQ123" i="1"/>
  <c r="BP123" i="1"/>
  <c r="BH123" i="1"/>
  <c r="BI123" i="1" s="1"/>
  <c r="BR122" i="1"/>
  <c r="BQ122" i="1"/>
  <c r="BP122" i="1"/>
  <c r="BH122" i="1"/>
  <c r="BI122" i="1" s="1"/>
  <c r="AO122" i="1"/>
  <c r="AG122" i="1"/>
  <c r="Z122" i="1"/>
  <c r="S122" i="1"/>
  <c r="O122" i="1"/>
  <c r="BR121" i="1"/>
  <c r="BQ121" i="1"/>
  <c r="BP121" i="1"/>
  <c r="BH121" i="1"/>
  <c r="BI121" i="1" s="1"/>
  <c r="AO121" i="1"/>
  <c r="AN121" i="1"/>
  <c r="AG121" i="1"/>
  <c r="Z121" i="1"/>
  <c r="S121" i="1"/>
  <c r="O121" i="1"/>
  <c r="BR120" i="1"/>
  <c r="BQ120" i="1"/>
  <c r="BP120" i="1"/>
  <c r="BH120" i="1"/>
  <c r="BI120" i="1" s="1"/>
  <c r="AO120" i="1"/>
  <c r="AN120" i="1"/>
  <c r="AG120" i="1"/>
  <c r="Z120" i="1"/>
  <c r="S120" i="1"/>
  <c r="O120" i="1"/>
  <c r="BR119" i="1"/>
  <c r="BQ119" i="1"/>
  <c r="BP119" i="1"/>
  <c r="BH119" i="1"/>
  <c r="BI119" i="1" s="1"/>
  <c r="AO119" i="1"/>
  <c r="AN119" i="1"/>
  <c r="AG119" i="1"/>
  <c r="Z119" i="1"/>
  <c r="S119" i="1"/>
  <c r="O119" i="1"/>
  <c r="BR118" i="1"/>
  <c r="BQ118" i="1"/>
  <c r="BP118" i="1"/>
  <c r="BH118" i="1"/>
  <c r="BI118" i="1" s="1"/>
  <c r="AO118" i="1"/>
  <c r="AN118" i="1"/>
  <c r="AG118" i="1"/>
  <c r="Z118" i="1"/>
  <c r="S118" i="1"/>
  <c r="O118" i="1"/>
  <c r="BR117" i="1"/>
  <c r="BQ117" i="1"/>
  <c r="BP117" i="1"/>
  <c r="BH117" i="1"/>
  <c r="BI117" i="1" s="1"/>
  <c r="AO117" i="1"/>
  <c r="AN117" i="1"/>
  <c r="AG117" i="1"/>
  <c r="Z117" i="1"/>
  <c r="S117" i="1"/>
  <c r="O117" i="1"/>
  <c r="BR116" i="1"/>
  <c r="BQ116" i="1"/>
  <c r="BP116" i="1"/>
  <c r="BH116" i="1"/>
  <c r="BI116" i="1" s="1"/>
  <c r="BR115" i="1"/>
  <c r="BQ115" i="1"/>
  <c r="BP115" i="1"/>
  <c r="BH115" i="1"/>
  <c r="BI115" i="1" s="1"/>
  <c r="BR114" i="1"/>
  <c r="BQ114" i="1"/>
  <c r="BP114" i="1"/>
  <c r="BH114" i="1"/>
  <c r="BI114" i="1" s="1"/>
  <c r="BR113" i="1"/>
  <c r="BQ113" i="1"/>
  <c r="BP113" i="1"/>
  <c r="BH113" i="1"/>
  <c r="BI113" i="1" s="1"/>
  <c r="BR112" i="1"/>
  <c r="BQ112" i="1"/>
  <c r="BP112" i="1"/>
  <c r="BH112" i="1"/>
  <c r="BI112" i="1" s="1"/>
  <c r="AO112" i="1"/>
  <c r="AG112" i="1"/>
  <c r="Z112" i="1"/>
  <c r="S112" i="1"/>
  <c r="O112" i="1"/>
  <c r="BR111" i="1"/>
  <c r="BQ111" i="1"/>
  <c r="BP111" i="1"/>
  <c r="BH111" i="1"/>
  <c r="BI111" i="1" s="1"/>
  <c r="AO111" i="1"/>
  <c r="AG111" i="1"/>
  <c r="Z111" i="1"/>
  <c r="S111" i="1"/>
  <c r="O111" i="1"/>
  <c r="BR110" i="1"/>
  <c r="BQ110" i="1"/>
  <c r="BP110" i="1"/>
  <c r="BH110" i="1"/>
  <c r="BI110" i="1" s="1"/>
  <c r="BR109" i="1"/>
  <c r="BQ109" i="1"/>
  <c r="BP109" i="1"/>
  <c r="BH109" i="1"/>
  <c r="BI109" i="1" s="1"/>
  <c r="AO109" i="1"/>
  <c r="AN109" i="1"/>
  <c r="AG109" i="1"/>
  <c r="Z109" i="1"/>
  <c r="S109" i="1"/>
  <c r="O109" i="1"/>
  <c r="BR108" i="1"/>
  <c r="BQ108" i="1"/>
  <c r="BP108" i="1"/>
  <c r="BH108" i="1"/>
  <c r="BI108" i="1" s="1"/>
  <c r="AO108" i="1"/>
  <c r="AG108" i="1"/>
  <c r="Z108" i="1"/>
  <c r="S108" i="1"/>
  <c r="BR107" i="1"/>
  <c r="BQ107" i="1"/>
  <c r="BP107" i="1"/>
  <c r="BH107" i="1"/>
  <c r="BI107" i="1" s="1"/>
  <c r="AO107" i="1"/>
  <c r="AG107" i="1"/>
  <c r="Z107" i="1"/>
  <c r="S107" i="1"/>
  <c r="O107" i="1"/>
  <c r="BR106" i="1"/>
  <c r="BQ106" i="1"/>
  <c r="BP106" i="1"/>
  <c r="BH106" i="1"/>
  <c r="BI106" i="1" s="1"/>
  <c r="AO106" i="1"/>
  <c r="AG106" i="1"/>
  <c r="Z106" i="1"/>
  <c r="S106" i="1"/>
  <c r="O106" i="1"/>
  <c r="BR105" i="1"/>
  <c r="BQ105" i="1"/>
  <c r="BP105" i="1"/>
  <c r="BH105" i="1"/>
  <c r="BI105" i="1" s="1"/>
  <c r="AO105" i="1"/>
  <c r="AN105" i="1"/>
  <c r="AG105" i="1"/>
  <c r="Z105" i="1"/>
  <c r="S105" i="1"/>
  <c r="O105" i="1"/>
  <c r="BR104" i="1"/>
  <c r="BQ104" i="1"/>
  <c r="BP104" i="1"/>
  <c r="BH104" i="1"/>
  <c r="BI104" i="1" s="1"/>
  <c r="AO104" i="1"/>
  <c r="AG104" i="1"/>
  <c r="Z104" i="1"/>
  <c r="S104" i="1"/>
  <c r="O104" i="1"/>
  <c r="BR103" i="1"/>
  <c r="BQ103" i="1"/>
  <c r="BP103" i="1"/>
  <c r="BH103" i="1"/>
  <c r="BI103" i="1" s="1"/>
  <c r="AO103" i="1"/>
  <c r="AG103" i="1"/>
  <c r="Z103" i="1"/>
  <c r="S103" i="1"/>
  <c r="O103" i="1"/>
  <c r="BR102" i="1"/>
  <c r="BQ102" i="1"/>
  <c r="BP102" i="1"/>
  <c r="BH102" i="1"/>
  <c r="BI102" i="1" s="1"/>
  <c r="AO102" i="1"/>
  <c r="AG102" i="1"/>
  <c r="Z102" i="1"/>
  <c r="S102" i="1"/>
  <c r="O102" i="1"/>
  <c r="BR101" i="1"/>
  <c r="BQ101" i="1"/>
  <c r="BP101" i="1"/>
  <c r="BH101" i="1"/>
  <c r="BI101" i="1" s="1"/>
  <c r="BR100" i="1"/>
  <c r="BQ100" i="1"/>
  <c r="BP100" i="1"/>
  <c r="BH100" i="1"/>
  <c r="BI100" i="1" s="1"/>
  <c r="AO100" i="1"/>
  <c r="AN100" i="1"/>
  <c r="AG100" i="1"/>
  <c r="Z100" i="1"/>
  <c r="S100" i="1"/>
  <c r="O100" i="1"/>
  <c r="BR99" i="1"/>
  <c r="BQ99" i="1"/>
  <c r="BP99" i="1"/>
  <c r="BH99" i="1"/>
  <c r="BI99" i="1" s="1"/>
  <c r="AO99" i="1"/>
  <c r="AN99" i="1"/>
  <c r="AG99" i="1"/>
  <c r="Z99" i="1"/>
  <c r="S99" i="1"/>
  <c r="O99" i="1"/>
  <c r="BR98" i="1"/>
  <c r="BQ98" i="1"/>
  <c r="BP98" i="1"/>
  <c r="BH98" i="1"/>
  <c r="BI98" i="1" s="1"/>
  <c r="AO98" i="1"/>
  <c r="AN98" i="1"/>
  <c r="AG98" i="1"/>
  <c r="Z98" i="1"/>
  <c r="S98" i="1"/>
  <c r="O98" i="1"/>
  <c r="BR97" i="1"/>
  <c r="BQ97" i="1"/>
  <c r="BP97" i="1"/>
  <c r="BH97" i="1"/>
  <c r="BI97" i="1" s="1"/>
  <c r="AO97" i="1"/>
  <c r="AG97" i="1"/>
  <c r="Z97" i="1"/>
  <c r="S97" i="1"/>
  <c r="O97" i="1"/>
  <c r="BR96" i="1"/>
  <c r="BQ96" i="1"/>
  <c r="BP96" i="1"/>
  <c r="BH96" i="1"/>
  <c r="BI96" i="1" s="1"/>
  <c r="AO96" i="1"/>
  <c r="AN96" i="1"/>
  <c r="AG96" i="1"/>
  <c r="Z96" i="1"/>
  <c r="S96" i="1"/>
  <c r="O96" i="1"/>
  <c r="BR95" i="1"/>
  <c r="BQ95" i="1"/>
  <c r="BP95" i="1"/>
  <c r="BH95" i="1"/>
  <c r="BI95" i="1" s="1"/>
  <c r="AO95" i="1"/>
  <c r="AN95" i="1"/>
  <c r="AG95" i="1"/>
  <c r="Z95" i="1"/>
  <c r="S95" i="1"/>
  <c r="O95" i="1"/>
  <c r="BR94" i="1"/>
  <c r="BQ94" i="1"/>
  <c r="BP94" i="1"/>
  <c r="AZ94" i="1"/>
  <c r="BR93" i="1"/>
  <c r="BQ93" i="1"/>
  <c r="BP93" i="1"/>
  <c r="BH93" i="1"/>
  <c r="BI93" i="1" s="1"/>
  <c r="AO93" i="1"/>
  <c r="AN93" i="1"/>
  <c r="AG93" i="1"/>
  <c r="Z93" i="1"/>
  <c r="S93" i="1"/>
  <c r="O93" i="1"/>
  <c r="BH84" i="1"/>
  <c r="BI84" i="1" s="1"/>
  <c r="AO84" i="1"/>
  <c r="AN84" i="1"/>
  <c r="AG84" i="1"/>
  <c r="Z84" i="1"/>
  <c r="S84" i="1"/>
  <c r="O84" i="1"/>
  <c r="BR92" i="1"/>
  <c r="BQ92" i="1"/>
  <c r="BP92" i="1"/>
  <c r="BH92" i="1"/>
  <c r="BI92" i="1" s="1"/>
  <c r="AO92" i="1"/>
  <c r="AG92" i="1"/>
  <c r="Z92" i="1"/>
  <c r="S92" i="1"/>
  <c r="O92" i="1"/>
  <c r="BR88" i="1"/>
  <c r="BQ88" i="1"/>
  <c r="BP88" i="1"/>
  <c r="BH88" i="1"/>
  <c r="BI88" i="1" s="1"/>
  <c r="AO88" i="1"/>
  <c r="AN88" i="1"/>
  <c r="AG88" i="1"/>
  <c r="Z88" i="1"/>
  <c r="S88" i="1"/>
  <c r="O88" i="1"/>
  <c r="BR87" i="1"/>
  <c r="BQ87" i="1"/>
  <c r="BP87" i="1"/>
  <c r="AY87" i="1"/>
  <c r="AO87" i="1"/>
  <c r="AN87" i="1"/>
  <c r="AG87" i="1"/>
  <c r="Z87" i="1"/>
  <c r="S87" i="1"/>
  <c r="O87" i="1"/>
  <c r="BR91" i="1"/>
  <c r="BQ91" i="1"/>
  <c r="BP91" i="1"/>
  <c r="BH91" i="1"/>
  <c r="BI91" i="1" s="1"/>
  <c r="AO91" i="1"/>
  <c r="AN91" i="1"/>
  <c r="AG91" i="1"/>
  <c r="Z91" i="1"/>
  <c r="S91" i="1"/>
  <c r="O91" i="1"/>
  <c r="BR90" i="1"/>
  <c r="BQ90" i="1"/>
  <c r="BP90" i="1"/>
  <c r="BH90" i="1"/>
  <c r="BI90" i="1" s="1"/>
  <c r="AO90" i="1"/>
  <c r="AN90" i="1"/>
  <c r="AG90" i="1"/>
  <c r="Z90" i="1"/>
  <c r="S90" i="1"/>
  <c r="O90" i="1"/>
  <c r="BR89" i="1"/>
  <c r="BQ89" i="1"/>
  <c r="BP89" i="1"/>
  <c r="BH89" i="1"/>
  <c r="BI89" i="1" s="1"/>
  <c r="AO89" i="1"/>
  <c r="AN89" i="1"/>
  <c r="AG89" i="1"/>
  <c r="Z89" i="1"/>
  <c r="S89" i="1"/>
  <c r="O89" i="1"/>
  <c r="BR86" i="1"/>
  <c r="BQ86" i="1"/>
  <c r="BP86" i="1"/>
  <c r="BH86" i="1"/>
  <c r="BI86" i="1" s="1"/>
  <c r="BR85" i="1"/>
  <c r="BQ85" i="1"/>
  <c r="BP85" i="1"/>
  <c r="BH85" i="1"/>
  <c r="BI85" i="1" s="1"/>
  <c r="BH83" i="1"/>
  <c r="BI83" i="1" s="1"/>
  <c r="AO83" i="1"/>
  <c r="AG83" i="1"/>
  <c r="Z83" i="1"/>
  <c r="S83" i="1"/>
  <c r="O83" i="1"/>
  <c r="BR82" i="1"/>
  <c r="BQ82" i="1"/>
  <c r="BP82" i="1"/>
  <c r="BH82" i="1"/>
  <c r="BI82" i="1" s="1"/>
  <c r="AO82" i="1"/>
  <c r="AG82" i="1"/>
  <c r="Z82" i="1"/>
  <c r="S82" i="1"/>
  <c r="O82" i="1"/>
  <c r="BR81" i="1"/>
  <c r="BQ81" i="1"/>
  <c r="BP81" i="1"/>
  <c r="BH81" i="1"/>
  <c r="BI81" i="1" s="1"/>
  <c r="AO81" i="1"/>
  <c r="AG81" i="1"/>
  <c r="Z81" i="1"/>
  <c r="S81" i="1"/>
  <c r="O81" i="1"/>
  <c r="BR80" i="1"/>
  <c r="BQ80" i="1"/>
  <c r="BP80" i="1"/>
  <c r="BB80" i="1"/>
  <c r="BR79" i="1"/>
  <c r="BQ79" i="1"/>
  <c r="BP79" i="1"/>
  <c r="BH79" i="1"/>
  <c r="BI79" i="1" s="1"/>
  <c r="BR78" i="1"/>
  <c r="BQ78" i="1"/>
  <c r="BP78" i="1"/>
  <c r="BH78" i="1"/>
  <c r="BI78" i="1" s="1"/>
  <c r="AG78" i="1"/>
  <c r="BR77" i="1"/>
  <c r="BQ77" i="1"/>
  <c r="BP77" i="1"/>
  <c r="BH77" i="1"/>
  <c r="BI77" i="1" s="1"/>
  <c r="AO77" i="1"/>
  <c r="AG77" i="1"/>
  <c r="Z77" i="1"/>
  <c r="S77" i="1"/>
  <c r="O77" i="1"/>
  <c r="BR76" i="1"/>
  <c r="BQ76" i="1"/>
  <c r="BP76" i="1"/>
  <c r="BH76" i="1"/>
  <c r="BI76" i="1" s="1"/>
  <c r="BR75" i="1"/>
  <c r="BQ75" i="1"/>
  <c r="BP75" i="1"/>
  <c r="BH75" i="1"/>
  <c r="BI75" i="1" s="1"/>
  <c r="BR74" i="1"/>
  <c r="BQ74" i="1"/>
  <c r="BP74" i="1"/>
  <c r="BH74" i="1"/>
  <c r="BI74" i="1" s="1"/>
  <c r="AO74" i="1"/>
  <c r="AN74" i="1"/>
  <c r="AG74" i="1"/>
  <c r="Z74" i="1"/>
  <c r="S74" i="1"/>
  <c r="O74" i="1"/>
  <c r="BR73" i="1"/>
  <c r="BQ73" i="1"/>
  <c r="BP73" i="1"/>
  <c r="BH73" i="1"/>
  <c r="BI73" i="1" s="1"/>
  <c r="AO73" i="1"/>
  <c r="AN73" i="1"/>
  <c r="AG73" i="1"/>
  <c r="Z73" i="1"/>
  <c r="S73" i="1"/>
  <c r="O73" i="1"/>
  <c r="BR72" i="1"/>
  <c r="BQ72" i="1"/>
  <c r="BP72" i="1"/>
  <c r="BH72" i="1"/>
  <c r="BI72" i="1" s="1"/>
  <c r="AO72" i="1"/>
  <c r="AN72" i="1"/>
  <c r="AG72" i="1"/>
  <c r="Z72" i="1"/>
  <c r="S72" i="1"/>
  <c r="O72" i="1"/>
  <c r="BR71" i="1"/>
  <c r="BQ71" i="1"/>
  <c r="BP71" i="1"/>
  <c r="BH71" i="1"/>
  <c r="BI71" i="1" s="1"/>
  <c r="AO71" i="1"/>
  <c r="AG71" i="1"/>
  <c r="Z71" i="1"/>
  <c r="S71" i="1"/>
  <c r="O71" i="1"/>
  <c r="BR70" i="1"/>
  <c r="BQ70" i="1"/>
  <c r="BP70" i="1"/>
  <c r="BH70" i="1"/>
  <c r="BI70" i="1" s="1"/>
  <c r="BR69" i="1"/>
  <c r="BQ69" i="1"/>
  <c r="BP69" i="1"/>
  <c r="BH69" i="1"/>
  <c r="BI69" i="1" s="1"/>
  <c r="AO69" i="1"/>
  <c r="AG69" i="1"/>
  <c r="Z69" i="1"/>
  <c r="S69" i="1"/>
  <c r="O69" i="1"/>
  <c r="BR68" i="1"/>
  <c r="BQ68" i="1"/>
  <c r="BP68" i="1"/>
  <c r="BH68" i="1"/>
  <c r="BI68" i="1" s="1"/>
  <c r="AO68" i="1"/>
  <c r="AG68" i="1"/>
  <c r="Z68" i="1"/>
  <c r="S68" i="1"/>
  <c r="O68" i="1"/>
  <c r="BR66" i="1"/>
  <c r="BQ66" i="1"/>
  <c r="BP66" i="1"/>
  <c r="BH66" i="1"/>
  <c r="BI66" i="1" s="1"/>
  <c r="AO66" i="1"/>
  <c r="AG66" i="1"/>
  <c r="Z66" i="1"/>
  <c r="S66" i="1"/>
  <c r="O66" i="1"/>
  <c r="BR67" i="1"/>
  <c r="BQ67" i="1"/>
  <c r="BP67" i="1"/>
  <c r="BH67" i="1"/>
  <c r="BI67" i="1" s="1"/>
  <c r="AO67" i="1"/>
  <c r="AG67" i="1"/>
  <c r="Z67" i="1"/>
  <c r="S67" i="1"/>
  <c r="O67" i="1"/>
  <c r="BR65" i="1"/>
  <c r="BQ65" i="1"/>
  <c r="BP65" i="1"/>
  <c r="BH65" i="1"/>
  <c r="BI65" i="1" s="1"/>
  <c r="AO65" i="1"/>
  <c r="AG65" i="1"/>
  <c r="Z65" i="1"/>
  <c r="S65" i="1"/>
  <c r="BR64" i="1"/>
  <c r="BQ64" i="1"/>
  <c r="BP64" i="1"/>
  <c r="BH64" i="1"/>
  <c r="BI64" i="1" s="1"/>
  <c r="AO64" i="1"/>
  <c r="AG64" i="1"/>
  <c r="Z64" i="1"/>
  <c r="S64" i="1"/>
  <c r="BR63" i="1"/>
  <c r="BQ63" i="1"/>
  <c r="BP63" i="1"/>
  <c r="AX63" i="1"/>
  <c r="AO63" i="1"/>
  <c r="AG63" i="1"/>
  <c r="Z63" i="1"/>
  <c r="S63" i="1"/>
  <c r="BR62" i="1"/>
  <c r="BQ62" i="1"/>
  <c r="BP62" i="1"/>
  <c r="BH62" i="1"/>
  <c r="BI62" i="1" s="1"/>
  <c r="BR61" i="1"/>
  <c r="BQ61" i="1"/>
  <c r="BP61" i="1"/>
  <c r="BH61" i="1"/>
  <c r="BI61" i="1" s="1"/>
  <c r="AO61" i="1"/>
  <c r="AN61" i="1"/>
  <c r="O61" i="1"/>
  <c r="BR60" i="1"/>
  <c r="BQ60" i="1"/>
  <c r="BP60" i="1"/>
  <c r="BH60" i="1"/>
  <c r="BI60" i="1" s="1"/>
  <c r="O60" i="1"/>
  <c r="BR59" i="1"/>
  <c r="BQ59" i="1"/>
  <c r="BP59" i="1"/>
  <c r="BH59" i="1"/>
  <c r="BI59" i="1" s="1"/>
  <c r="O59" i="1"/>
  <c r="BR58" i="1"/>
  <c r="BQ58" i="1"/>
  <c r="BP58" i="1"/>
  <c r="BH58" i="1"/>
  <c r="BI58" i="1" s="1"/>
  <c r="AO58" i="1"/>
  <c r="AG58" i="1"/>
  <c r="Z58" i="1"/>
  <c r="O58" i="1"/>
  <c r="BR57" i="1"/>
  <c r="BQ57" i="1"/>
  <c r="BP57" i="1"/>
  <c r="BH57" i="1"/>
  <c r="BI57" i="1" s="1"/>
  <c r="AO57" i="1"/>
  <c r="AG57" i="1"/>
  <c r="Z57" i="1"/>
  <c r="O57" i="1"/>
  <c r="BR56" i="1"/>
  <c r="BQ56" i="1"/>
  <c r="BP56" i="1"/>
  <c r="BH56" i="1"/>
  <c r="BI56" i="1" s="1"/>
  <c r="AO56" i="1"/>
  <c r="AG56" i="1"/>
  <c r="Z56" i="1"/>
  <c r="O56" i="1"/>
  <c r="BR55" i="1"/>
  <c r="BQ55" i="1"/>
  <c r="BP55" i="1"/>
  <c r="BH55" i="1"/>
  <c r="BI55" i="1" s="1"/>
  <c r="AO55" i="1"/>
  <c r="AN55" i="1"/>
  <c r="AG55" i="1"/>
  <c r="Z55" i="1"/>
  <c r="S55" i="1"/>
  <c r="O55" i="1"/>
  <c r="BR54" i="1"/>
  <c r="BQ54" i="1"/>
  <c r="BP54" i="1"/>
  <c r="BH54" i="1"/>
  <c r="BI54" i="1" s="1"/>
  <c r="AO54" i="1"/>
  <c r="AN54" i="1"/>
  <c r="AG54" i="1"/>
  <c r="Z54" i="1"/>
  <c r="S54" i="1"/>
  <c r="O54" i="1"/>
  <c r="BR53" i="1"/>
  <c r="BQ53" i="1"/>
  <c r="BP53" i="1"/>
  <c r="BH53" i="1"/>
  <c r="BI53" i="1" s="1"/>
  <c r="AO53" i="1"/>
  <c r="AN53" i="1"/>
  <c r="AG53" i="1"/>
  <c r="Z53" i="1"/>
  <c r="S53" i="1"/>
  <c r="O53" i="1"/>
  <c r="BR52" i="1"/>
  <c r="BQ52" i="1"/>
  <c r="BP52" i="1"/>
  <c r="BH52" i="1"/>
  <c r="BI52" i="1" s="1"/>
  <c r="AO52" i="1"/>
  <c r="AN52" i="1"/>
  <c r="AG52" i="1"/>
  <c r="Z52" i="1"/>
  <c r="S52" i="1"/>
  <c r="O52" i="1"/>
  <c r="L52" i="1"/>
  <c r="L129" i="1" s="1"/>
  <c r="BR50" i="1"/>
  <c r="BQ50" i="1"/>
  <c r="BP50" i="1"/>
  <c r="BH50" i="1"/>
  <c r="BI50" i="1" s="1"/>
  <c r="AG50" i="1"/>
  <c r="BR45" i="1"/>
  <c r="BQ45" i="1"/>
  <c r="BP45" i="1"/>
  <c r="BH45" i="1"/>
  <c r="BI45" i="1" s="1"/>
  <c r="AN45" i="1"/>
  <c r="AG45" i="1"/>
  <c r="AO45" i="1" s="1"/>
  <c r="Z45" i="1"/>
  <c r="S45" i="1"/>
  <c r="O45" i="1"/>
  <c r="BR48" i="1"/>
  <c r="BQ48" i="1"/>
  <c r="BP48" i="1"/>
  <c r="BH48" i="1"/>
  <c r="BI48" i="1" s="1"/>
  <c r="AG48" i="1"/>
  <c r="BR49" i="1"/>
  <c r="BQ49" i="1"/>
  <c r="BP49" i="1"/>
  <c r="BH49" i="1"/>
  <c r="BI49" i="1" s="1"/>
  <c r="AO49" i="1"/>
  <c r="AG49" i="1"/>
  <c r="Z49" i="1"/>
  <c r="S49" i="1"/>
  <c r="O49" i="1"/>
  <c r="BR47" i="1"/>
  <c r="BQ47" i="1"/>
  <c r="BP47" i="1"/>
  <c r="BH47" i="1"/>
  <c r="BI47" i="1" s="1"/>
  <c r="BR46" i="1"/>
  <c r="BQ46" i="1"/>
  <c r="BP46" i="1"/>
  <c r="BH46" i="1"/>
  <c r="BI46" i="1" s="1"/>
  <c r="AO46" i="1"/>
  <c r="AG46" i="1"/>
  <c r="Z46" i="1"/>
  <c r="S46" i="1"/>
  <c r="O46" i="1"/>
  <c r="BR43" i="1"/>
  <c r="BQ43" i="1"/>
  <c r="BP43" i="1"/>
  <c r="BH43" i="1"/>
  <c r="BI43" i="1" s="1"/>
  <c r="BR51" i="1"/>
  <c r="BQ51" i="1"/>
  <c r="BP51" i="1"/>
  <c r="BH51" i="1"/>
  <c r="BI51" i="1" s="1"/>
  <c r="AO51" i="1"/>
  <c r="AN51" i="1"/>
  <c r="AG51" i="1"/>
  <c r="Z51" i="1"/>
  <c r="S51" i="1"/>
  <c r="O51" i="1"/>
  <c r="BR44" i="1"/>
  <c r="BQ44" i="1"/>
  <c r="BP44" i="1"/>
  <c r="BH44" i="1"/>
  <c r="BI44" i="1" s="1"/>
  <c r="AO44" i="1"/>
  <c r="AN44" i="1"/>
  <c r="AG44" i="1"/>
  <c r="Z44" i="1"/>
  <c r="S44" i="1"/>
  <c r="O44" i="1"/>
  <c r="BR36" i="1"/>
  <c r="BQ36" i="1"/>
  <c r="BP36" i="1"/>
  <c r="BH36" i="1"/>
  <c r="BI36" i="1" s="1"/>
  <c r="AO36" i="1"/>
  <c r="AN36" i="1"/>
  <c r="AG36" i="1"/>
  <c r="Z36" i="1"/>
  <c r="S36" i="1"/>
  <c r="O36" i="1"/>
  <c r="BR42" i="1"/>
  <c r="BQ42" i="1"/>
  <c r="BP42" i="1"/>
  <c r="BH42" i="1"/>
  <c r="BI42" i="1" s="1"/>
  <c r="AO42" i="1"/>
  <c r="AG42" i="1"/>
  <c r="Z42" i="1"/>
  <c r="S42" i="1"/>
  <c r="O42" i="1"/>
  <c r="BR40" i="1"/>
  <c r="BQ40" i="1"/>
  <c r="BP40" i="1"/>
  <c r="BH40" i="1"/>
  <c r="BI40" i="1" s="1"/>
  <c r="BR39" i="1"/>
  <c r="BQ39" i="1"/>
  <c r="BP39" i="1"/>
  <c r="BH39" i="1"/>
  <c r="BI39" i="1" s="1"/>
  <c r="BR41" i="1"/>
  <c r="BQ41" i="1"/>
  <c r="BP41" i="1"/>
  <c r="BH41" i="1"/>
  <c r="BI41" i="1" s="1"/>
  <c r="AO41" i="1"/>
  <c r="AG41" i="1"/>
  <c r="Z41" i="1"/>
  <c r="S41" i="1"/>
  <c r="O41" i="1"/>
  <c r="BR38" i="1"/>
  <c r="BQ38" i="1"/>
  <c r="BP38" i="1"/>
  <c r="BH38" i="1"/>
  <c r="BI38" i="1" s="1"/>
  <c r="AO38" i="1"/>
  <c r="AG38" i="1"/>
  <c r="Z38" i="1"/>
  <c r="S38" i="1"/>
  <c r="O38" i="1"/>
  <c r="BR37" i="1"/>
  <c r="BQ37" i="1"/>
  <c r="BP37" i="1"/>
  <c r="BH37" i="1"/>
  <c r="BI37" i="1" s="1"/>
  <c r="AO37" i="1"/>
  <c r="AG37" i="1"/>
  <c r="Z37" i="1"/>
  <c r="S37" i="1"/>
  <c r="O37" i="1"/>
  <c r="BR35" i="1"/>
  <c r="BQ35" i="1"/>
  <c r="BP35" i="1"/>
  <c r="BH35" i="1"/>
  <c r="BI35" i="1" s="1"/>
  <c r="AO35" i="1"/>
  <c r="AN35" i="1"/>
  <c r="AG35" i="1"/>
  <c r="Z35" i="1"/>
  <c r="S35" i="1"/>
  <c r="O35" i="1"/>
  <c r="BR34" i="1"/>
  <c r="BQ34" i="1"/>
  <c r="BP34" i="1"/>
  <c r="BH34" i="1"/>
  <c r="BI34" i="1" s="1"/>
  <c r="BR33" i="1"/>
  <c r="BQ33" i="1"/>
  <c r="BP33" i="1"/>
  <c r="BH33" i="1"/>
  <c r="BI33" i="1" s="1"/>
  <c r="AO33" i="1"/>
  <c r="AN33" i="1"/>
  <c r="AG33" i="1"/>
  <c r="Z33" i="1"/>
  <c r="S33" i="1"/>
  <c r="O33" i="1"/>
  <c r="BR32" i="1"/>
  <c r="BQ32" i="1"/>
  <c r="BP32" i="1"/>
  <c r="BH32" i="1"/>
  <c r="BI32" i="1" s="1"/>
  <c r="AO32" i="1"/>
  <c r="AG32" i="1"/>
  <c r="Z32" i="1"/>
  <c r="S32" i="1"/>
  <c r="O32" i="1"/>
  <c r="BR29" i="1"/>
  <c r="BQ29" i="1"/>
  <c r="BP29" i="1"/>
  <c r="BH29" i="1"/>
  <c r="BI29" i="1" s="1"/>
  <c r="BR28" i="1"/>
  <c r="BQ28" i="1"/>
  <c r="BP28" i="1"/>
  <c r="BH28" i="1"/>
  <c r="BI28" i="1" s="1"/>
  <c r="BR27" i="1"/>
  <c r="BQ27" i="1"/>
  <c r="BP27" i="1"/>
  <c r="BH27" i="1"/>
  <c r="BI27" i="1" s="1"/>
  <c r="AO27" i="1"/>
  <c r="AN27" i="1"/>
  <c r="AG27" i="1"/>
  <c r="Z27" i="1"/>
  <c r="S27" i="1"/>
  <c r="O27" i="1"/>
  <c r="BR31" i="1"/>
  <c r="BQ31" i="1"/>
  <c r="BP31" i="1"/>
  <c r="BH31" i="1"/>
  <c r="BI31" i="1" s="1"/>
  <c r="AO31" i="1"/>
  <c r="AN31" i="1"/>
  <c r="AG31" i="1"/>
  <c r="Z31" i="1"/>
  <c r="S31" i="1"/>
  <c r="O31" i="1"/>
  <c r="BR30" i="1"/>
  <c r="BQ30" i="1"/>
  <c r="BP30" i="1"/>
  <c r="BH30" i="1"/>
  <c r="BI30" i="1" s="1"/>
  <c r="AO30" i="1"/>
  <c r="AN30" i="1"/>
  <c r="AG30" i="1"/>
  <c r="S30" i="1"/>
  <c r="O30" i="1"/>
  <c r="BR25" i="1"/>
  <c r="BQ25" i="1"/>
  <c r="BP25" i="1"/>
  <c r="BH25" i="1"/>
  <c r="BI25" i="1" s="1"/>
  <c r="BR24" i="1"/>
  <c r="BQ24" i="1"/>
  <c r="BP24" i="1"/>
  <c r="BH24" i="1"/>
  <c r="BI24" i="1" s="1"/>
  <c r="BR26" i="1"/>
  <c r="BQ26" i="1"/>
  <c r="BP26" i="1"/>
  <c r="BH26" i="1"/>
  <c r="BI26" i="1" s="1"/>
  <c r="AO26" i="1"/>
  <c r="AG26" i="1"/>
  <c r="Z26" i="1"/>
  <c r="S26" i="1"/>
  <c r="O26" i="1"/>
  <c r="BR23" i="1"/>
  <c r="BQ23" i="1"/>
  <c r="BP23" i="1"/>
  <c r="BH23" i="1"/>
  <c r="BI23" i="1" s="1"/>
  <c r="AO23" i="1"/>
  <c r="AG23" i="1"/>
  <c r="Z23" i="1"/>
  <c r="S23" i="1"/>
  <c r="O23" i="1"/>
  <c r="BR22" i="1"/>
  <c r="BQ22" i="1"/>
  <c r="BP22" i="1"/>
  <c r="BH22" i="1"/>
  <c r="BI22" i="1" s="1"/>
  <c r="AO22" i="1"/>
  <c r="AG22" i="1"/>
  <c r="Z22" i="1"/>
  <c r="S22" i="1"/>
  <c r="O22" i="1"/>
  <c r="BR21" i="1"/>
  <c r="BQ21" i="1"/>
  <c r="BP21" i="1"/>
  <c r="BH21" i="1"/>
  <c r="BI21" i="1" s="1"/>
  <c r="AO21" i="1"/>
  <c r="AN21" i="1"/>
  <c r="AG21" i="1"/>
  <c r="Z21" i="1"/>
  <c r="S21" i="1"/>
  <c r="O21" i="1"/>
  <c r="BR20" i="1"/>
  <c r="BQ20" i="1"/>
  <c r="BP20" i="1"/>
  <c r="BH20" i="1"/>
  <c r="BI20" i="1" s="1"/>
  <c r="AO20" i="1"/>
  <c r="AG20" i="1"/>
  <c r="Z20" i="1"/>
  <c r="S20" i="1"/>
  <c r="O20" i="1"/>
  <c r="BR19" i="1"/>
  <c r="BQ19" i="1"/>
  <c r="BP19" i="1"/>
  <c r="BH19" i="1"/>
  <c r="BI19" i="1" s="1"/>
  <c r="AO19" i="1"/>
  <c r="AG19" i="1"/>
  <c r="Z19" i="1"/>
  <c r="S19" i="1"/>
  <c r="O19" i="1"/>
  <c r="BR18" i="1"/>
  <c r="BQ18" i="1"/>
  <c r="BP18" i="1"/>
  <c r="BH18" i="1"/>
  <c r="BI18" i="1" s="1"/>
  <c r="BR17" i="1"/>
  <c r="BQ17" i="1"/>
  <c r="BP17" i="1"/>
  <c r="BH17" i="1"/>
  <c r="BI17" i="1" s="1"/>
  <c r="AO17" i="1"/>
  <c r="AN17" i="1"/>
  <c r="AG17" i="1"/>
  <c r="Z17" i="1"/>
  <c r="S17" i="1"/>
  <c r="O17" i="1"/>
  <c r="BR16" i="1"/>
  <c r="BQ16" i="1"/>
  <c r="BP16" i="1"/>
  <c r="BH16" i="1"/>
  <c r="BI16" i="1" s="1"/>
  <c r="AO16" i="1"/>
  <c r="AN16" i="1"/>
  <c r="AG16" i="1"/>
  <c r="Z16" i="1"/>
  <c r="S16" i="1"/>
  <c r="O16" i="1"/>
  <c r="BR15" i="1"/>
  <c r="BQ15" i="1"/>
  <c r="BP15" i="1"/>
  <c r="BH15" i="1"/>
  <c r="BI15" i="1" s="1"/>
  <c r="BR14" i="1"/>
  <c r="BQ14" i="1"/>
  <c r="BP14" i="1"/>
  <c r="BH14" i="1"/>
  <c r="BI14" i="1" s="1"/>
  <c r="BR13" i="1"/>
  <c r="BQ13" i="1"/>
  <c r="BP13" i="1"/>
  <c r="BH13" i="1"/>
  <c r="BI13" i="1" s="1"/>
  <c r="AO13" i="1"/>
  <c r="AN13" i="1"/>
  <c r="AG13" i="1"/>
  <c r="Z13" i="1"/>
  <c r="S13" i="1"/>
  <c r="O13" i="1"/>
  <c r="BR12" i="1"/>
  <c r="BQ12" i="1"/>
  <c r="BP12" i="1"/>
  <c r="BH12" i="1"/>
  <c r="BI12" i="1" s="1"/>
  <c r="BR11" i="1"/>
  <c r="BQ11" i="1"/>
  <c r="BP11" i="1"/>
  <c r="BH11" i="1"/>
  <c r="BI11" i="1" s="1"/>
  <c r="AO11" i="1"/>
  <c r="AN11" i="1"/>
  <c r="AG11" i="1"/>
  <c r="Z11" i="1"/>
  <c r="S11" i="1"/>
  <c r="O11" i="1"/>
  <c r="BR10" i="1"/>
  <c r="BQ10" i="1"/>
  <c r="BP10" i="1"/>
  <c r="BH10" i="1"/>
  <c r="BI10" i="1" s="1"/>
  <c r="BR9" i="1"/>
  <c r="BQ9" i="1"/>
  <c r="BP9" i="1"/>
  <c r="BH9" i="1"/>
  <c r="BI9" i="1" s="1"/>
  <c r="AO9" i="1"/>
  <c r="AN9" i="1"/>
  <c r="AG9" i="1"/>
  <c r="Z9" i="1"/>
  <c r="S9" i="1"/>
  <c r="O9" i="1"/>
  <c r="BR8" i="1"/>
  <c r="BQ8" i="1"/>
  <c r="BP8" i="1"/>
  <c r="BH8" i="1"/>
  <c r="BI8" i="1" s="1"/>
  <c r="AO8" i="1"/>
  <c r="AN8" i="1"/>
  <c r="AG8" i="1"/>
  <c r="Z8" i="1"/>
  <c r="S8" i="1"/>
  <c r="O8" i="1"/>
  <c r="BR7" i="1"/>
  <c r="BQ7" i="1"/>
  <c r="BP7" i="1"/>
  <c r="BH7" i="1"/>
  <c r="BI7" i="1" s="1"/>
  <c r="BR6" i="1"/>
  <c r="BQ6" i="1"/>
  <c r="BP6" i="1"/>
  <c r="BH6" i="1"/>
  <c r="BI6" i="1" s="1"/>
  <c r="BR5" i="1"/>
  <c r="BQ5" i="1"/>
  <c r="BP5" i="1"/>
  <c r="BH5" i="1"/>
  <c r="BI5" i="1" s="1"/>
  <c r="AO5" i="1"/>
  <c r="AN5" i="1"/>
  <c r="AG5" i="1"/>
  <c r="Z5" i="1"/>
  <c r="S5" i="1"/>
  <c r="O5" i="1"/>
  <c r="BR4" i="1"/>
  <c r="BQ4" i="1"/>
  <c r="BP4" i="1"/>
  <c r="AO4" i="1"/>
  <c r="AN4" i="1"/>
  <c r="AG4" i="1"/>
  <c r="Z4" i="1"/>
  <c r="O4" i="1"/>
  <c r="BC80" i="1" l="1"/>
  <c r="BH80" i="1" s="1"/>
  <c r="BI80" i="1" s="1"/>
  <c r="BC87" i="1"/>
  <c r="BH87" i="1" s="1"/>
  <c r="BI87" i="1" s="1"/>
  <c r="AX129" i="1"/>
  <c r="BC63" i="1"/>
  <c r="BH63" i="1" s="1"/>
  <c r="BI63" i="1" s="1"/>
  <c r="AZ129" i="1"/>
  <c r="BC94" i="1"/>
  <c r="BH94" i="1" s="1"/>
  <c r="BI94" i="1" s="1"/>
  <c r="BS65" i="1"/>
  <c r="BS87" i="1"/>
  <c r="BS4" i="1"/>
  <c r="AN49" i="1"/>
  <c r="BS117" i="1"/>
  <c r="AN108" i="1"/>
  <c r="BS78" i="1"/>
  <c r="AN92" i="1"/>
  <c r="BS36" i="1"/>
  <c r="AN42" i="1"/>
  <c r="BS58" i="1"/>
  <c r="AN65" i="1"/>
  <c r="BS53" i="1"/>
  <c r="AN68" i="1"/>
  <c r="BS12" i="1"/>
  <c r="BS64" i="1"/>
  <c r="BS38" i="1"/>
  <c r="BS94" i="1"/>
  <c r="BS120" i="1"/>
  <c r="BS17" i="1"/>
  <c r="BS10" i="1"/>
  <c r="AN67" i="1"/>
  <c r="BS73" i="1"/>
  <c r="BS100" i="1"/>
  <c r="AN102" i="1"/>
  <c r="BS110" i="1"/>
  <c r="AN111" i="1"/>
  <c r="BS13" i="1"/>
  <c r="AN20" i="1"/>
  <c r="BS31" i="1"/>
  <c r="BS27" i="1"/>
  <c r="AN37" i="1"/>
  <c r="AN38" i="1"/>
  <c r="AN41" i="1"/>
  <c r="BS44" i="1"/>
  <c r="BS46" i="1"/>
  <c r="BS56" i="1"/>
  <c r="AN57" i="1"/>
  <c r="BS62" i="1"/>
  <c r="AN83" i="1"/>
  <c r="AN103" i="1"/>
  <c r="AN107" i="1"/>
  <c r="BS30" i="1"/>
  <c r="BS76" i="1"/>
  <c r="BS93" i="1"/>
  <c r="BS18" i="1"/>
  <c r="BS22" i="1"/>
  <c r="AN23" i="1"/>
  <c r="AN46" i="1"/>
  <c r="AN56" i="1"/>
  <c r="BS71" i="1"/>
  <c r="BS33" i="1"/>
  <c r="BS49" i="1"/>
  <c r="BS55" i="1"/>
  <c r="BS82" i="1"/>
  <c r="AN104" i="1"/>
  <c r="BS116" i="1"/>
  <c r="AN124" i="1"/>
  <c r="BS7" i="1"/>
  <c r="BS8" i="1"/>
  <c r="BS20" i="1"/>
  <c r="BS24" i="1"/>
  <c r="BS29" i="1"/>
  <c r="AN32" i="1"/>
  <c r="BS47" i="1"/>
  <c r="BS57" i="1"/>
  <c r="BS60" i="1"/>
  <c r="BS68" i="1"/>
  <c r="AN69" i="1"/>
  <c r="BS74" i="1"/>
  <c r="BS88" i="1"/>
  <c r="BS95" i="1"/>
  <c r="AN97" i="1"/>
  <c r="BS97" i="1"/>
  <c r="BS108" i="1"/>
  <c r="BS113" i="1"/>
  <c r="BS114" i="1"/>
  <c r="BS122" i="1"/>
  <c r="BS126" i="1"/>
  <c r="BS9" i="1"/>
  <c r="BS14" i="1"/>
  <c r="BS15" i="1"/>
  <c r="BS39" i="1"/>
  <c r="BS40" i="1"/>
  <c r="BS85" i="1"/>
  <c r="BS123" i="1"/>
  <c r="S129" i="1"/>
  <c r="BS25" i="1"/>
  <c r="BS103" i="1"/>
  <c r="BS11" i="1"/>
  <c r="BS19" i="1"/>
  <c r="BS21" i="1"/>
  <c r="AN22" i="1"/>
  <c r="BS37" i="1"/>
  <c r="BS41" i="1"/>
  <c r="BS28" i="1"/>
  <c r="BS35" i="1"/>
  <c r="BS50" i="1"/>
  <c r="BS102" i="1"/>
  <c r="BS6" i="1"/>
  <c r="BS5" i="1"/>
  <c r="BS16" i="1"/>
  <c r="AN19" i="1"/>
  <c r="BS32" i="1"/>
  <c r="BS34" i="1"/>
  <c r="BS23" i="1"/>
  <c r="AN26" i="1"/>
  <c r="BS26" i="1"/>
  <c r="BS51" i="1"/>
  <c r="BS43" i="1"/>
  <c r="BS48" i="1"/>
  <c r="AN81" i="1"/>
  <c r="AN82" i="1"/>
  <c r="BS89" i="1"/>
  <c r="BS91" i="1"/>
  <c r="BS107" i="1"/>
  <c r="AN122" i="1"/>
  <c r="BS42" i="1"/>
  <c r="BS59" i="1"/>
  <c r="BS67" i="1"/>
  <c r="AN66" i="1"/>
  <c r="BS66" i="1"/>
  <c r="BS70" i="1"/>
  <c r="AN71" i="1"/>
  <c r="BS72" i="1"/>
  <c r="AN77" i="1"/>
  <c r="BS77" i="1"/>
  <c r="BS80" i="1"/>
  <c r="BS90" i="1"/>
  <c r="BS104" i="1"/>
  <c r="BS118" i="1"/>
  <c r="BS119" i="1"/>
  <c r="BS69" i="1"/>
  <c r="BS45" i="1"/>
  <c r="BS52" i="1"/>
  <c r="AN58" i="1"/>
  <c r="BB129" i="1"/>
  <c r="AN63" i="1"/>
  <c r="AN64" i="1"/>
  <c r="BS75" i="1"/>
  <c r="BS98" i="1"/>
  <c r="BS99" i="1"/>
  <c r="BS125" i="1"/>
  <c r="N129" i="1"/>
  <c r="BS54" i="1"/>
  <c r="BS61" i="1"/>
  <c r="BS63" i="1"/>
  <c r="BS106" i="1"/>
  <c r="BS109" i="1"/>
  <c r="BS111" i="1"/>
  <c r="AN112" i="1"/>
  <c r="BS112" i="1"/>
  <c r="BS127" i="1"/>
  <c r="Z129" i="1"/>
  <c r="BI4" i="1"/>
  <c r="AG129" i="1"/>
  <c r="AO129" i="1" s="1"/>
  <c r="BS101" i="1"/>
  <c r="BS121" i="1"/>
  <c r="BS124" i="1"/>
  <c r="BS96" i="1"/>
  <c r="BS79" i="1"/>
  <c r="BS86" i="1"/>
  <c r="BS115" i="1"/>
  <c r="O129" i="1"/>
  <c r="BS81" i="1"/>
  <c r="AY129" i="1"/>
  <c r="BS92" i="1"/>
  <c r="BS105" i="1"/>
  <c r="AN106" i="1"/>
  <c r="AN129" i="1" l="1"/>
  <c r="BC129" i="1"/>
  <c r="BH129" i="1"/>
</calcChain>
</file>

<file path=xl/sharedStrings.xml><?xml version="1.0" encoding="utf-8"?>
<sst xmlns="http://schemas.openxmlformats.org/spreadsheetml/2006/main" count="2405" uniqueCount="504">
  <si>
    <t>STRATEGIC HOUSING INVESTMENT PLAN - FIFE  (YEAR 2025/26 - 2029/30)</t>
  </si>
  <si>
    <t>SHIP Projects Table</t>
  </si>
  <si>
    <t>HIDE</t>
  </si>
  <si>
    <t>HARP Ref</t>
  </si>
  <si>
    <t>Project Name</t>
  </si>
  <si>
    <t xml:space="preserve">Town </t>
  </si>
  <si>
    <t>LHS Area</t>
  </si>
  <si>
    <t>HMA</t>
  </si>
  <si>
    <t>AHP Requirement Site</t>
  </si>
  <si>
    <t>Developer</t>
  </si>
  <si>
    <t>Landlord</t>
  </si>
  <si>
    <t>SG Tender Approval Year</t>
  </si>
  <si>
    <t>SG Approval Month</t>
  </si>
  <si>
    <t xml:space="preserve">Total Unit Numbers </t>
  </si>
  <si>
    <t>General Needs Units</t>
  </si>
  <si>
    <t>Amenity Units</t>
  </si>
  <si>
    <t>Wheelchair Units</t>
  </si>
  <si>
    <t>Total Bedsapces</t>
  </si>
  <si>
    <t>General Needs Bedspaces</t>
  </si>
  <si>
    <t>Amenity Bedspaces</t>
  </si>
  <si>
    <t>Wheelchair Bedspaces</t>
  </si>
  <si>
    <t>TOTAL GN Units</t>
  </si>
  <si>
    <t>GN - 1 bed</t>
  </si>
  <si>
    <t>GN - 2 bed</t>
  </si>
  <si>
    <t>GN - 3 bed</t>
  </si>
  <si>
    <t>GN - 4 bed</t>
  </si>
  <si>
    <t>GN - 5 bed</t>
  </si>
  <si>
    <t>GN - 6+ bed</t>
  </si>
  <si>
    <t>TOTAL AM Units</t>
  </si>
  <si>
    <t>AM  - 1 bed</t>
  </si>
  <si>
    <t>AM - 2 bed</t>
  </si>
  <si>
    <t>AM - 3 bed</t>
  </si>
  <si>
    <t>AM - 4 bed</t>
  </si>
  <si>
    <t>AM - 5 bed</t>
  </si>
  <si>
    <t>AM - 6+ bed</t>
  </si>
  <si>
    <t>TOTAL Wheelchair Units</t>
  </si>
  <si>
    <t>WC - 1 bed</t>
  </si>
  <si>
    <t>WC - 2 bed</t>
  </si>
  <si>
    <t>WC - 3 bed</t>
  </si>
  <si>
    <t>WC - 4 bed</t>
  </si>
  <si>
    <t>WC - 5 bed</t>
  </si>
  <si>
    <t>WC - 6+ bed</t>
  </si>
  <si>
    <t>% SN Units (AM+WH)</t>
  </si>
  <si>
    <t>% WH Units</t>
  </si>
  <si>
    <t>Tenure</t>
  </si>
  <si>
    <t>Contract Type</t>
  </si>
  <si>
    <t>Est/Actual site start year</t>
  </si>
  <si>
    <t>Est/Actual site start month</t>
  </si>
  <si>
    <t>Est/Actual Comp Year</t>
  </si>
  <si>
    <t>Est/Actual Comp Month</t>
  </si>
  <si>
    <t>SG Grant Pre 2025/26</t>
  </si>
  <si>
    <t>SG Grant 2025/2026 (£m)</t>
  </si>
  <si>
    <t>SG Grant 2026/2027 (£m)</t>
  </si>
  <si>
    <t>SG Grant 2027/2028 (£m)</t>
  </si>
  <si>
    <t>SG Grant 2028/29 (£m)</t>
  </si>
  <si>
    <t>SG Grant 2029/30 (£m)</t>
  </si>
  <si>
    <t>SG Grant Post 2029/2030 (£m)</t>
  </si>
  <si>
    <t>Total SG Funding</t>
  </si>
  <si>
    <t xml:space="preserve">Total Greener Standards Funding (Y/N ) </t>
  </si>
  <si>
    <t>Charitable Bond</t>
  </si>
  <si>
    <t>Total 2HCT (£m)</t>
  </si>
  <si>
    <t>Total FC Commuted Sums (£m)</t>
  </si>
  <si>
    <t>Total Subsidy (£m)</t>
  </si>
  <si>
    <t>Total Subsidy per unit (£m)</t>
  </si>
  <si>
    <t>HMA Need</t>
  </si>
  <si>
    <t>LHSA Need</t>
  </si>
  <si>
    <t>DD - Planning &amp; Land</t>
  </si>
  <si>
    <t>DD -  Devt Status</t>
  </si>
  <si>
    <t>SF - Wider Objectives</t>
  </si>
  <si>
    <t xml:space="preserve">SF - Equualities </t>
  </si>
  <si>
    <t>Housing Need Total</t>
  </si>
  <si>
    <t>Devt  Deliver Total</t>
  </si>
  <si>
    <t>Strategic Fit Total</t>
  </si>
  <si>
    <t>SHIP Priority Total</t>
  </si>
  <si>
    <t>Priority (LMH)</t>
  </si>
  <si>
    <t>Comment</t>
  </si>
  <si>
    <t>unit comment</t>
  </si>
  <si>
    <t>P47652</t>
  </si>
  <si>
    <t>Main Street</t>
  </si>
  <si>
    <t>Aberdour</t>
  </si>
  <si>
    <t>Dunfermline &amp; Coast</t>
  </si>
  <si>
    <t>Dunfermline &amp; West Fife</t>
  </si>
  <si>
    <t>Yes</t>
  </si>
  <si>
    <t>FC PSD</t>
  </si>
  <si>
    <t>FC</t>
  </si>
  <si>
    <t>2024/25</t>
  </si>
  <si>
    <t>August</t>
  </si>
  <si>
    <t xml:space="preserve">SR </t>
  </si>
  <si>
    <t>D&amp;B</t>
  </si>
  <si>
    <t>November</t>
  </si>
  <si>
    <t>2026/27</t>
  </si>
  <si>
    <t>April</t>
  </si>
  <si>
    <t>H</t>
  </si>
  <si>
    <t>P46103</t>
  </si>
  <si>
    <t>Hillside School Phase 1 MMR KHA</t>
  </si>
  <si>
    <t>KI</t>
  </si>
  <si>
    <t>2027/28</t>
  </si>
  <si>
    <t>May</t>
  </si>
  <si>
    <t>MMR 30</t>
  </si>
  <si>
    <t>2028/29</t>
  </si>
  <si>
    <t>L</t>
  </si>
  <si>
    <t>Hillside School Phase 2 FC SR</t>
  </si>
  <si>
    <t>2029/30</t>
  </si>
  <si>
    <t>2031/32</t>
  </si>
  <si>
    <t>35 units to be delivered</t>
  </si>
  <si>
    <t>P43380</t>
  </si>
  <si>
    <t>Ladywalk (Former Care Home)</t>
  </si>
  <si>
    <t>Anstruther</t>
  </si>
  <si>
    <t>Largo &amp; East Neuk</t>
  </si>
  <si>
    <t>St Andrews &amp; East Fife</t>
  </si>
  <si>
    <t>No</t>
  </si>
  <si>
    <t>2030/31</t>
  </si>
  <si>
    <t>December</t>
  </si>
  <si>
    <t>Y</t>
  </si>
  <si>
    <t>M</t>
  </si>
  <si>
    <t>20 units to be delivered</t>
  </si>
  <si>
    <t>P43379</t>
  </si>
  <si>
    <t>Mayview Court  (New Care Village)</t>
  </si>
  <si>
    <t>2025/26</t>
  </si>
  <si>
    <t>October</t>
  </si>
  <si>
    <t>P43195</t>
  </si>
  <si>
    <t>Carswell Wynd</t>
  </si>
  <si>
    <t>Auchtermuchty</t>
  </si>
  <si>
    <t>Cupar &amp; HOF</t>
  </si>
  <si>
    <t>Cupar &amp; North West Fife</t>
  </si>
  <si>
    <t>KHA</t>
  </si>
  <si>
    <t>March</t>
  </si>
  <si>
    <t>P47093</t>
  </si>
  <si>
    <t>Kirklands Farm Phase 4</t>
  </si>
  <si>
    <t>Ballingry</t>
  </si>
  <si>
    <t>Cowdenbeath</t>
  </si>
  <si>
    <t>January</t>
  </si>
  <si>
    <t>40 units to be delivered</t>
  </si>
  <si>
    <t>P41440</t>
  </si>
  <si>
    <t>Balmullo</t>
  </si>
  <si>
    <t>St Andrews</t>
  </si>
  <si>
    <t>September</t>
  </si>
  <si>
    <t>P44701</t>
  </si>
  <si>
    <t xml:space="preserve">Land to North of South Avenue </t>
  </si>
  <si>
    <t>Blairhall</t>
  </si>
  <si>
    <t>West Fife Villages</t>
  </si>
  <si>
    <t>15 units to be delivered</t>
  </si>
  <si>
    <t>P46139</t>
  </si>
  <si>
    <t>Conscience Bridge</t>
  </si>
  <si>
    <t>Cairneyhill</t>
  </si>
  <si>
    <t>P45308</t>
  </si>
  <si>
    <t>Pitdinnie Road Phase 2</t>
  </si>
  <si>
    <t>63 units to be delivered</t>
  </si>
  <si>
    <t>T34135</t>
  </si>
  <si>
    <t xml:space="preserve">Carnock </t>
  </si>
  <si>
    <t>July</t>
  </si>
  <si>
    <t>30 units to be delivered</t>
  </si>
  <si>
    <t>P43400</t>
  </si>
  <si>
    <t>Millburn Avenue</t>
  </si>
  <si>
    <t>Coaltown Balgonie</t>
  </si>
  <si>
    <t>Glenrothes</t>
  </si>
  <si>
    <t>Kirkcaldy, Glenrothes &amp; Central</t>
  </si>
  <si>
    <t>T36573</t>
  </si>
  <si>
    <t>Colinsburgh</t>
  </si>
  <si>
    <t>T36507</t>
  </si>
  <si>
    <t>High Street</t>
  </si>
  <si>
    <t xml:space="preserve">Cowdenbeath </t>
  </si>
  <si>
    <t>OVHA</t>
  </si>
  <si>
    <t>29 units to be delivered</t>
  </si>
  <si>
    <t>P47779</t>
  </si>
  <si>
    <t>King Street</t>
  </si>
  <si>
    <t>P41381</t>
  </si>
  <si>
    <t>Valley House, Hill Street</t>
  </si>
  <si>
    <t>2021/22</t>
  </si>
  <si>
    <t>P41484</t>
  </si>
  <si>
    <t>Pitconochie Farm</t>
  </si>
  <si>
    <t>Crossford</t>
  </si>
  <si>
    <t>P41457</t>
  </si>
  <si>
    <t>Manse Road (CRO002)</t>
  </si>
  <si>
    <t>Crossgates</t>
  </si>
  <si>
    <t>June</t>
  </si>
  <si>
    <t>P41314</t>
  </si>
  <si>
    <t>Inchgall Avenue MS</t>
  </si>
  <si>
    <t>Crosshill</t>
  </si>
  <si>
    <t>P41491</t>
  </si>
  <si>
    <t>Cupar North (Phase1A)</t>
  </si>
  <si>
    <t>Cupar</t>
  </si>
  <si>
    <t>25 units to be delivered</t>
  </si>
  <si>
    <t>P41492</t>
  </si>
  <si>
    <t>Cupar North (Phase1B)</t>
  </si>
  <si>
    <t>6 units to be delivered</t>
  </si>
  <si>
    <t>P44702</t>
  </si>
  <si>
    <t>Dalgairn (New Care Village)</t>
  </si>
  <si>
    <t>2023/24</t>
  </si>
  <si>
    <t>P41467</t>
  </si>
  <si>
    <t>Gilliesfaulds Phase 1 (SR)</t>
  </si>
  <si>
    <t>P41477</t>
  </si>
  <si>
    <t>Gilliesfaulds Phase 2 - (MMR)</t>
  </si>
  <si>
    <t>February</t>
  </si>
  <si>
    <t>12 units to be delivered</t>
  </si>
  <si>
    <t>P41479</t>
  </si>
  <si>
    <t>Gilliesfaulds Phase 2 - (SR)</t>
  </si>
  <si>
    <t>38 units to be delivered</t>
  </si>
  <si>
    <t>P45310</t>
  </si>
  <si>
    <t>Inner Court (SR)</t>
  </si>
  <si>
    <t>P44735</t>
  </si>
  <si>
    <t>Inner Court (MMR)</t>
  </si>
  <si>
    <t>P41458</t>
  </si>
  <si>
    <t>North Eden (Former Care Home)</t>
  </si>
  <si>
    <t>P45404</t>
  </si>
  <si>
    <t xml:space="preserve">Pitscottie Road, Phase 4  </t>
  </si>
  <si>
    <t>P45405</t>
  </si>
  <si>
    <t>Trynmuir Phase 2</t>
  </si>
  <si>
    <t>Cuparmuir</t>
  </si>
  <si>
    <t>P46448</t>
  </si>
  <si>
    <t>Fulmar Way</t>
  </si>
  <si>
    <t>Dalgety Bay</t>
  </si>
  <si>
    <t>P46874</t>
  </si>
  <si>
    <t>Aberdour Road / Evershed Drive  (EC Housing)</t>
  </si>
  <si>
    <t>Dunfermline</t>
  </si>
  <si>
    <t>P45413</t>
  </si>
  <si>
    <t>Bellyeoman Road (Former Depot)</t>
  </si>
  <si>
    <t>2022/23</t>
  </si>
  <si>
    <t>P41465</t>
  </si>
  <si>
    <t xml:space="preserve">Blacklaw Road Phase 2 </t>
  </si>
  <si>
    <t>P41503</t>
  </si>
  <si>
    <t>Broomhall (Phase 1)</t>
  </si>
  <si>
    <t>53 units to be delivered</t>
  </si>
  <si>
    <t>P41504</t>
  </si>
  <si>
    <t>Broomhall (Phase 2)</t>
  </si>
  <si>
    <t>2032/33</t>
  </si>
  <si>
    <t>58 units to be delivered</t>
  </si>
  <si>
    <t>P41459</t>
  </si>
  <si>
    <t xml:space="preserve">Carnock Road (Former Milesmark Depot) </t>
  </si>
  <si>
    <t>P45412</t>
  </si>
  <si>
    <t>Elgin Street (Former Depot)</t>
  </si>
  <si>
    <t>P46393</t>
  </si>
  <si>
    <t>Golfdrum Street</t>
  </si>
  <si>
    <t>8 units to be delivered</t>
  </si>
  <si>
    <t>P46174</t>
  </si>
  <si>
    <t>James Bank Hostel Redevelopment</t>
  </si>
  <si>
    <t>P47365</t>
  </si>
  <si>
    <t>New City House</t>
  </si>
  <si>
    <t>P41462</t>
  </si>
  <si>
    <t>North Fod Phase 2 (EC Housing)</t>
  </si>
  <si>
    <t>P46392</t>
  </si>
  <si>
    <t>North Fod Phase 3</t>
  </si>
  <si>
    <t>FC BS</t>
  </si>
  <si>
    <t>49 units to be delivered</t>
  </si>
  <si>
    <t>P45410</t>
  </si>
  <si>
    <t>South Castle Drive</t>
  </si>
  <si>
    <t>18 units to be delivered</t>
  </si>
  <si>
    <t>P47094</t>
  </si>
  <si>
    <t>Townhill Road (DUN038) CB</t>
  </si>
  <si>
    <t>P46875</t>
  </si>
  <si>
    <t>Walmer Drive</t>
  </si>
  <si>
    <t>26 units to be delivered</t>
  </si>
  <si>
    <t>P43286</t>
  </si>
  <si>
    <t>Wester Whitefield (Halbeath SDA)</t>
  </si>
  <si>
    <t>P43377</t>
  </si>
  <si>
    <t>Woodmill Street MS</t>
  </si>
  <si>
    <t>P43199</t>
  </si>
  <si>
    <t>Boreland Road</t>
  </si>
  <si>
    <t>Dysart</t>
  </si>
  <si>
    <t>Kirkcaldy</t>
  </si>
  <si>
    <t>P46105</t>
  </si>
  <si>
    <t>Howard Place 2 (Including Regen of 61-103 HP)</t>
  </si>
  <si>
    <t>P41450</t>
  </si>
  <si>
    <t>Wadeslea</t>
  </si>
  <si>
    <t>Elie</t>
  </si>
  <si>
    <t>P44705</t>
  </si>
  <si>
    <t>Open Market Transactions 25/26</t>
  </si>
  <si>
    <t>Fife</t>
  </si>
  <si>
    <t>OTS</t>
  </si>
  <si>
    <t>P45414</t>
  </si>
  <si>
    <t>Open Market Transactions 26/27</t>
  </si>
  <si>
    <t>P46084</t>
  </si>
  <si>
    <t>Open Market Transactions 27/28</t>
  </si>
  <si>
    <t>P46934</t>
  </si>
  <si>
    <t>Open Market Transactions 28/29</t>
  </si>
  <si>
    <t>P47778</t>
  </si>
  <si>
    <t>Open Market Transactions 29/30</t>
  </si>
  <si>
    <t>P45420</t>
  </si>
  <si>
    <t>Main Road (Retirement Housing)</t>
  </si>
  <si>
    <t>Gauldry</t>
  </si>
  <si>
    <t>Tay Coast</t>
  </si>
  <si>
    <t>Greater Dundee</t>
  </si>
  <si>
    <t>P44703</t>
  </si>
  <si>
    <t>Alexander Road (Regen)</t>
  </si>
  <si>
    <t>P41471</t>
  </si>
  <si>
    <t>Glenwood Centre Regeneration  (FC)</t>
  </si>
  <si>
    <t>P46175</t>
  </si>
  <si>
    <t>Glenwood Centre Regeneration (KHA) SR</t>
  </si>
  <si>
    <t>Glenwood Centre Regeneration (KHA) MMR</t>
  </si>
  <si>
    <t>P46876</t>
  </si>
  <si>
    <t>Leven Mill, Queensgate (OTS)</t>
  </si>
  <si>
    <t>P41393</t>
  </si>
  <si>
    <t>Napier Road, (Former Police Station) (OTS)</t>
  </si>
  <si>
    <t xml:space="preserve">April </t>
  </si>
  <si>
    <t>P41392</t>
  </si>
  <si>
    <t>Viewfield</t>
  </si>
  <si>
    <t>P41364</t>
  </si>
  <si>
    <t xml:space="preserve">Westwood Park </t>
  </si>
  <si>
    <t>P43857</t>
  </si>
  <si>
    <t>Toll Road Phase 3</t>
  </si>
  <si>
    <t>Guardbridge</t>
  </si>
  <si>
    <t>P41315</t>
  </si>
  <si>
    <t>Chapel Place MS</t>
  </si>
  <si>
    <t>High Valleyfield</t>
  </si>
  <si>
    <t>T36239</t>
  </si>
  <si>
    <t>Echobank</t>
  </si>
  <si>
    <t>Inverkeithing</t>
  </si>
  <si>
    <t>P41447</t>
  </si>
  <si>
    <t xml:space="preserve">Fraser Avenue Phase 3 - SR </t>
  </si>
  <si>
    <t>P47095</t>
  </si>
  <si>
    <t>Fraser Avenue Phase 3 - MMR</t>
  </si>
  <si>
    <t>P44511</t>
  </si>
  <si>
    <t>Prestonhill Quarry</t>
  </si>
  <si>
    <t>45 units to be delivered</t>
  </si>
  <si>
    <t>P41480</t>
  </si>
  <si>
    <t>Keltyhill Road</t>
  </si>
  <si>
    <t>Kelty</t>
  </si>
  <si>
    <t>P45311</t>
  </si>
  <si>
    <t>Langside Crescent Phase 2B</t>
  </si>
  <si>
    <t>Kennoway</t>
  </si>
  <si>
    <t>Levenmouth</t>
  </si>
  <si>
    <t>P44737</t>
  </si>
  <si>
    <t>Langside Road</t>
  </si>
  <si>
    <t>48 units to be delivered</t>
  </si>
  <si>
    <t>P40812</t>
  </si>
  <si>
    <t>Upper Forth View Phase 1</t>
  </si>
  <si>
    <t>Kincardine</t>
  </si>
  <si>
    <t>P41374</t>
  </si>
  <si>
    <t>Upper Forth View Phase 2</t>
  </si>
  <si>
    <t>P47609</t>
  </si>
  <si>
    <t>West of Viewforth Place / Burntisland Road</t>
  </si>
  <si>
    <t>Kinghorn</t>
  </si>
  <si>
    <t>P46176</t>
  </si>
  <si>
    <t>South of Hill View</t>
  </si>
  <si>
    <t>Kinglassie</t>
  </si>
  <si>
    <t>P45415</t>
  </si>
  <si>
    <t>Fair Isle Road (OTS) (Templehall Regen Ph 1)</t>
  </si>
  <si>
    <t>Hunter Street</t>
  </si>
  <si>
    <t>P44715</t>
  </si>
  <si>
    <t>Kingdom Park Phase 3</t>
  </si>
  <si>
    <t>87 units to be delivered</t>
  </si>
  <si>
    <t>P41474</t>
  </si>
  <si>
    <t>Kirkcaldy SW SDA Phase 1</t>
  </si>
  <si>
    <t>50 units to be delivered</t>
  </si>
  <si>
    <t>P46106</t>
  </si>
  <si>
    <t xml:space="preserve">Templehall Regeneration Phase 2 </t>
  </si>
  <si>
    <t>P46177</t>
  </si>
  <si>
    <t>Templehall Regeneration Phase 3 (MMR)</t>
  </si>
  <si>
    <t>P44714</t>
  </si>
  <si>
    <t>The Postings (FC)</t>
  </si>
  <si>
    <t>The Postings (KHA SR)</t>
  </si>
  <si>
    <t>The Postings (KHA MMR)</t>
  </si>
  <si>
    <t>P41320</t>
  </si>
  <si>
    <t>Union Street MS</t>
  </si>
  <si>
    <t>P43196</t>
  </si>
  <si>
    <t>Pitlethie Road Phase 1 (CB)</t>
  </si>
  <si>
    <t>Leuchars</t>
  </si>
  <si>
    <t>P43915</t>
  </si>
  <si>
    <t xml:space="preserve">Pitlethie Road Phase 2 </t>
  </si>
  <si>
    <t>46 units to be delivered</t>
  </si>
  <si>
    <t>P45421</t>
  </si>
  <si>
    <t>Park Drive (EHDP)</t>
  </si>
  <si>
    <t>Leven</t>
  </si>
  <si>
    <t>T36562</t>
  </si>
  <si>
    <t>Hall Street (Fab-tek Phase 1)</t>
  </si>
  <si>
    <t>Lochgelly</t>
  </si>
  <si>
    <t>P41385</t>
  </si>
  <si>
    <t>Jenny Gray House (EC housing)</t>
  </si>
  <si>
    <t>P45778</t>
  </si>
  <si>
    <t>New Flockhouse</t>
  </si>
  <si>
    <t>Lochore</t>
  </si>
  <si>
    <t>Rosewell Drive</t>
  </si>
  <si>
    <t>P41449</t>
  </si>
  <si>
    <t>Durham Wynd Phase 2</t>
  </si>
  <si>
    <t>Lower Largo</t>
  </si>
  <si>
    <t>P47096</t>
  </si>
  <si>
    <t>Land to North of Lumphinnans (LPH002 &amp;003)</t>
  </si>
  <si>
    <t>Lumphinnans</t>
  </si>
  <si>
    <t>P44711</t>
  </si>
  <si>
    <t>Lochgelly Road LPH001</t>
  </si>
  <si>
    <t>P44710</t>
  </si>
  <si>
    <t>Haig Business Park</t>
  </si>
  <si>
    <t>Markinch</t>
  </si>
  <si>
    <t>P45416</t>
  </si>
  <si>
    <t>Methilhaven Road (Former Care Home)</t>
  </si>
  <si>
    <t>Methil</t>
  </si>
  <si>
    <t>P46178</t>
  </si>
  <si>
    <t>Milton of Balgonie</t>
  </si>
  <si>
    <t>GHA</t>
  </si>
  <si>
    <t>P40205</t>
  </si>
  <si>
    <t>North of Cupar Road</t>
  </si>
  <si>
    <t xml:space="preserve">Newburgh </t>
  </si>
  <si>
    <t>P47777</t>
  </si>
  <si>
    <t>Boat Brae (Retirement Housing)</t>
  </si>
  <si>
    <t>Newport</t>
  </si>
  <si>
    <t>P46107</t>
  </si>
  <si>
    <t>James Street</t>
  </si>
  <si>
    <t>Pittenweem</t>
  </si>
  <si>
    <t>P43399</t>
  </si>
  <si>
    <t>Station Court</t>
  </si>
  <si>
    <t>P43422</t>
  </si>
  <si>
    <t>Brankholm Brae Phase 1</t>
  </si>
  <si>
    <t>Rosyth</t>
  </si>
  <si>
    <t>FHG</t>
  </si>
  <si>
    <t>P41378</t>
  </si>
  <si>
    <t>Castle Road (Recreational Park)</t>
  </si>
  <si>
    <t xml:space="preserve">September </t>
  </si>
  <si>
    <t>P47780</t>
  </si>
  <si>
    <t>Primrose Lane</t>
  </si>
  <si>
    <t>P43424</t>
  </si>
  <si>
    <t>Whinnyburn Phase 1</t>
  </si>
  <si>
    <t>P41318</t>
  </si>
  <si>
    <t>Forgan Place (Prev Shoolbraids) MS</t>
  </si>
  <si>
    <t>2 units to be delivered</t>
  </si>
  <si>
    <t>P43392</t>
  </si>
  <si>
    <t>Kilrymont Road</t>
  </si>
  <si>
    <t>32 units to be delivered</t>
  </si>
  <si>
    <t>P41478</t>
  </si>
  <si>
    <t>North Haugh Phase 1 (STA001 North)</t>
  </si>
  <si>
    <t>P41507</t>
  </si>
  <si>
    <t>Younger Gardens Ph2 (STA001 South) - MMR</t>
  </si>
  <si>
    <t>P45409</t>
  </si>
  <si>
    <t>Younger Gardens Ph2 (STA001 South) - SR</t>
  </si>
  <si>
    <t>P47098</t>
  </si>
  <si>
    <t>Younger Gardens Ph3 (STA001 South) - MMR</t>
  </si>
  <si>
    <t>P47099</t>
  </si>
  <si>
    <t>Younger Gardens Ph3 (STA001 South) - SR</t>
  </si>
  <si>
    <t>T36565</t>
  </si>
  <si>
    <t>Bonfield Park</t>
  </si>
  <si>
    <t>Strathkinness</t>
  </si>
  <si>
    <t>P43391</t>
  </si>
  <si>
    <t>Cash Feus Phase 1 (EHDP)</t>
  </si>
  <si>
    <t>Strathmiglo</t>
  </si>
  <si>
    <t>P44739</t>
  </si>
  <si>
    <t>Bell Street</t>
  </si>
  <si>
    <t>Tayport</t>
  </si>
  <si>
    <t>2033/34</t>
  </si>
  <si>
    <t>P41319</t>
  </si>
  <si>
    <t>Links Road MS</t>
  </si>
  <si>
    <t>P44707</t>
  </si>
  <si>
    <t xml:space="preserve">Strathore Road  - Thornton SLA Phase 1 </t>
  </si>
  <si>
    <t>Thornton</t>
  </si>
  <si>
    <t>P43249</t>
  </si>
  <si>
    <t>Muir Road MS</t>
  </si>
  <si>
    <t>Townhill</t>
  </si>
  <si>
    <t>P46180</t>
  </si>
  <si>
    <t>The Temple</t>
  </si>
  <si>
    <t>Windygates</t>
  </si>
  <si>
    <t xml:space="preserve">  </t>
  </si>
  <si>
    <t xml:space="preserve">This sheet has all the options for the dropdown lists on the main sheet. Blank rows have been left to allow extra options to be added in the future - please do not delete them. </t>
  </si>
  <si>
    <t>SLP Status</t>
  </si>
  <si>
    <t>17/18</t>
  </si>
  <si>
    <t>18/19</t>
  </si>
  <si>
    <t>19/20</t>
  </si>
  <si>
    <t>Priority</t>
  </si>
  <si>
    <t>20/21</t>
  </si>
  <si>
    <t>21/22</t>
  </si>
  <si>
    <t>22/23</t>
  </si>
  <si>
    <t>23/24</t>
  </si>
  <si>
    <t>AHP Contibution site</t>
  </si>
  <si>
    <t>N</t>
  </si>
  <si>
    <t>Ark HA</t>
  </si>
  <si>
    <t>Link HA</t>
  </si>
  <si>
    <t>FHG (A)</t>
  </si>
  <si>
    <t>HMA Area</t>
  </si>
  <si>
    <t>Years</t>
  </si>
  <si>
    <t>2017/18</t>
  </si>
  <si>
    <t>2018/19</t>
  </si>
  <si>
    <t>2019/20</t>
  </si>
  <si>
    <t>2020/21</t>
  </si>
  <si>
    <t>MMR 5</t>
  </si>
  <si>
    <t>PSR</t>
  </si>
  <si>
    <t>Other</t>
  </si>
  <si>
    <t>Staged</t>
  </si>
  <si>
    <t>SCAPE</t>
  </si>
  <si>
    <t>Change Control</t>
  </si>
  <si>
    <t>Add - to be approved</t>
  </si>
  <si>
    <t>Removed - to be approved</t>
  </si>
  <si>
    <t>Other Change - lead delivery partner</t>
  </si>
  <si>
    <t>Other Change - see comments</t>
  </si>
  <si>
    <t>Stage</t>
  </si>
  <si>
    <t>0 - Feasibility</t>
  </si>
  <si>
    <t>1 - Dev Mix &amp; brief</t>
  </si>
  <si>
    <t>2 - design, plg &amp; acq</t>
  </si>
  <si>
    <t>3 - Contract Neg/tender approval</t>
  </si>
  <si>
    <t>4 - on site</t>
  </si>
  <si>
    <t>5 - completed</t>
  </si>
  <si>
    <t>Block</t>
  </si>
  <si>
    <t>A</t>
  </si>
  <si>
    <t>B</t>
  </si>
  <si>
    <t>Shadow</t>
  </si>
  <si>
    <t>Programmed/Potential</t>
  </si>
  <si>
    <t>Programmed</t>
  </si>
  <si>
    <t>Potential</t>
  </si>
  <si>
    <t>Phase 4</t>
  </si>
  <si>
    <t>Below List</t>
  </si>
  <si>
    <t>Phase 4 Yr 1 &amp; 2</t>
  </si>
  <si>
    <t>Phase 4 Yr 3 to 5</t>
  </si>
  <si>
    <t>P47800</t>
  </si>
  <si>
    <t>P47798</t>
  </si>
  <si>
    <t>P47796</t>
  </si>
  <si>
    <t>P47797</t>
  </si>
  <si>
    <t>P47799</t>
  </si>
  <si>
    <t>P47804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</si>
</sst>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,##0.000"/>
    <numFmt numFmtId="165" formatCode="&quot;£&quot;#,##0.000"/>
    <numFmt numFmtId="166" formatCode="_-&quot;£&quot;* #,##0.000_-;\-&quot;£&quot;* #,##0.000_-;_-&quot;£&quot;* &quot;-&quot;???_-;_-@"/>
    <numFmt numFmtId="167" formatCode="_-&quot;£&quot;* #,##0.000_-;\-&quot;£&quot;* #,##0.000_-;_-&quot;£&quot;* &quot;-&quot;???.0_-;_-@"/>
    <numFmt numFmtId="168" formatCode="0.000"/>
    <numFmt numFmtId="169" formatCode="[$£-809]#,##0.000"/>
    <numFmt numFmtId="170" formatCode="&quot;£&quot;#,##0.00"/>
    <numFmt numFmtId="171" formatCode="_-* #,##0_-;\-* #,##0_-;_-* &quot;-&quot;??_-;_-@"/>
    <numFmt numFmtId="172" formatCode="_-&quot;£&quot;* #,##0.000_-;\-&quot;£&quot;* #,##0.000_-;_-&quot;£&quot;* &quot;-&quot;??_-;_-@"/>
    <numFmt numFmtId="173" formatCode="0.0%"/>
    <numFmt numFmtId="174" formatCode="&quot;£&quot;#,##0"/>
    <numFmt numFmtId="176" formatCode="_-* #,##0_-;\-* #,##0_-;_-* &quot;-&quot;??_-;_-@_-"/>
  </numFmts>
  <fonts count="16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trike/>
      <sz val="10"/>
      <color theme="1"/>
      <name val="Arial"/>
      <family val="2"/>
    </font>
    <font>
      <b/>
      <strike/>
      <sz val="10"/>
      <color theme="1"/>
      <name val="Arial"/>
      <family val="2"/>
    </font>
    <font>
      <sz val="10"/>
      <color theme="1"/>
      <name val="Calibri"/>
      <family val="2"/>
      <scheme val="minor"/>
    </font>
    <font>
      <strike/>
      <sz val="10"/>
      <color rgb="FF000000"/>
      <name val="Arial"/>
      <family val="2"/>
    </font>
    <font>
      <b/>
      <sz val="10"/>
      <color rgb="FF000000"/>
      <name val="Roboto"/>
    </font>
    <font>
      <b/>
      <sz val="11"/>
      <color rgb="FF444444"/>
      <name val="Calibri"/>
      <family val="2"/>
    </font>
    <font>
      <sz val="12"/>
      <color rgb="FF333333"/>
      <name val="Georgia"/>
      <family val="1"/>
    </font>
    <font>
      <sz val="10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D9D9D9"/>
        <bgColor rgb="FFFFFF00"/>
      </patternFill>
    </fill>
    <fill>
      <patternFill patternType="solid">
        <fgColor rgb="FFD9D9D9"/>
        <bgColor rgb="FF8E7CC3"/>
      </patternFill>
    </fill>
    <fill>
      <patternFill patternType="solid">
        <fgColor rgb="FFD9D9D9"/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2D69B"/>
        <bgColor rgb="FFFFC000"/>
      </patternFill>
    </fill>
    <fill>
      <patternFill patternType="solid">
        <fgColor rgb="FFD9D9D9"/>
        <bgColor rgb="FFD8D8D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/>
    </xf>
    <xf numFmtId="0" fontId="7" fillId="3" borderId="1" xfId="0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textRotation="90" wrapText="1"/>
    </xf>
    <xf numFmtId="0" fontId="5" fillId="4" borderId="1" xfId="0" applyFont="1" applyFill="1" applyBorder="1" applyAlignment="1">
      <alignment horizontal="center" textRotation="90" wrapText="1"/>
    </xf>
    <xf numFmtId="164" fontId="5" fillId="3" borderId="1" xfId="0" applyNumberFormat="1" applyFont="1" applyFill="1" applyBorder="1" applyAlignment="1">
      <alignment horizontal="center" textRotation="90" wrapText="1"/>
    </xf>
    <xf numFmtId="164" fontId="5" fillId="4" borderId="1" xfId="0" applyNumberFormat="1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9" fontId="1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7" fontId="5" fillId="0" borderId="1" xfId="0" applyNumberFormat="1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168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7" fontId="5" fillId="0" borderId="2" xfId="0" applyNumberFormat="1" applyFont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9" fontId="6" fillId="4" borderId="1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vertical="center" wrapText="1"/>
    </xf>
    <xf numFmtId="1" fontId="5" fillId="8" borderId="4" xfId="0" applyNumberFormat="1" applyFont="1" applyFill="1" applyBorder="1" applyAlignment="1">
      <alignment horizontal="center" vertical="center" wrapText="1"/>
    </xf>
    <xf numFmtId="165" fontId="5" fillId="8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174" fontId="5" fillId="0" borderId="0" xfId="0" applyNumberFormat="1" applyFont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vertical="center" wrapText="1"/>
    </xf>
    <xf numFmtId="9" fontId="1" fillId="0" borderId="0" xfId="0" applyNumberFormat="1" applyFont="1"/>
    <xf numFmtId="0" fontId="1" fillId="0" borderId="0" xfId="0" applyFont="1" applyAlignment="1">
      <alignment wrapText="1"/>
    </xf>
    <xf numFmtId="0" fontId="7" fillId="0" borderId="0" xfId="0" applyFont="1"/>
    <xf numFmtId="0" fontId="14" fillId="0" borderId="0" xfId="0" applyFont="1"/>
    <xf numFmtId="1" fontId="5" fillId="9" borderId="1" xfId="0" applyNumberFormat="1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0" borderId="1" xfId="0" applyFont="1" applyBorder="1"/>
    <xf numFmtId="165" fontId="11" fillId="0" borderId="1" xfId="0" applyNumberFormat="1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70" fontId="1" fillId="0" borderId="1" xfId="0" applyNumberFormat="1" applyFont="1" applyBorder="1" applyAlignment="1">
      <alignment horizontal="center" vertical="center" wrapText="1"/>
    </xf>
    <xf numFmtId="1" fontId="5" fillId="11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1" fillId="8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1" xfId="0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7" xfId="0" applyFont="1" applyBorder="1" applyAlignment="1">
      <alignment horizontal="center"/>
    </xf>
    <xf numFmtId="0" fontId="2" fillId="0" borderId="0" xfId="0" applyFont="1"/>
    <xf numFmtId="165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" fontId="5" fillId="8" borderId="2" xfId="0" applyNumberFormat="1" applyFont="1" applyFill="1" applyBorder="1" applyAlignment="1">
      <alignment horizontal="center" vertical="center" wrapText="1"/>
    </xf>
    <xf numFmtId="1" fontId="5" fillId="8" borderId="2" xfId="0" applyNumberFormat="1" applyFont="1" applyFill="1" applyBorder="1" applyAlignment="1">
      <alignment vertical="center" wrapText="1"/>
    </xf>
    <xf numFmtId="171" fontId="1" fillId="8" borderId="2" xfId="0" applyNumberFormat="1" applyFont="1" applyFill="1" applyBorder="1" applyAlignment="1">
      <alignment horizontal="center" vertical="center" wrapText="1"/>
    </xf>
    <xf numFmtId="171" fontId="5" fillId="8" borderId="2" xfId="0" applyNumberFormat="1" applyFont="1" applyFill="1" applyBorder="1" applyAlignment="1">
      <alignment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vertical="center" wrapText="1"/>
    </xf>
    <xf numFmtId="172" fontId="5" fillId="8" borderId="6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vertical="center"/>
    </xf>
    <xf numFmtId="176" fontId="5" fillId="8" borderId="2" xfId="1" applyNumberFormat="1" applyFont="1" applyFill="1" applyBorder="1" applyAlignment="1">
      <alignment horizontal="center" vertical="center" wrapText="1"/>
    </xf>
    <xf numFmtId="0" fontId="7" fillId="0" borderId="7" xfId="0" applyFont="1" applyBorder="1"/>
    <xf numFmtId="0" fontId="12" fillId="0" borderId="7" xfId="0" applyFont="1" applyBorder="1"/>
    <xf numFmtId="9" fontId="1" fillId="13" borderId="1" xfId="0" applyNumberFormat="1" applyFont="1" applyFill="1" applyBorder="1" applyAlignment="1">
      <alignment horizontal="center" vertical="center" wrapText="1"/>
    </xf>
    <xf numFmtId="173" fontId="5" fillId="8" borderId="2" xfId="0" applyNumberFormat="1" applyFont="1" applyFill="1" applyBorder="1" applyAlignment="1">
      <alignment horizontal="center" vertical="center" wrapText="1"/>
    </xf>
    <xf numFmtId="165" fontId="5" fillId="14" borderId="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top"/>
    </xf>
    <xf numFmtId="168" fontId="5" fillId="0" borderId="7" xfId="0" applyNumberFormat="1" applyFont="1" applyBorder="1" applyAlignment="1">
      <alignment vertical="top"/>
    </xf>
    <xf numFmtId="173" fontId="5" fillId="8" borderId="2" xfId="0" applyNumberFormat="1" applyFont="1" applyFill="1" applyBorder="1" applyAlignment="1">
      <alignment vertical="center" wrapText="1"/>
    </xf>
    <xf numFmtId="0" fontId="3" fillId="12" borderId="0" xfId="0" applyFont="1" applyFill="1" applyAlignment="1">
      <alignment wrapText="1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1" fillId="9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9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" fontId="1" fillId="0" borderId="0" xfId="0" applyNumberFormat="1" applyFont="1"/>
    <xf numFmtId="1" fontId="5" fillId="15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colors>
    <mruColors>
      <color rgb="FFD9D9D9"/>
      <color rgb="FFC2D69B"/>
      <color rgb="FFD8D8D8"/>
      <color rgb="FFD5A6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openxmlformats.org/officeDocument/2006/relationships/sharedStrings" Target="sharedStrings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DJ264"/>
  <sheetViews>
    <sheetView tabSelected="1" workbookViewId="0">
      <pane xSplit="3" ySplit="3" topLeftCell="D4" activePane="bottomRight" state="frozen"/>
      <selection pane="topRight" activeCell="I1" sqref="I1"/>
      <selection pane="bottomLeft" activeCell="A6" sqref="A6"/>
      <selection pane="bottomRight" activeCell="D4" sqref="D4"/>
    </sheetView>
  </sheetViews>
  <sheetFormatPr defaultColWidth="14.42578125" defaultRowHeight="15" customHeight="1" outlineLevelCol="1" x14ac:dyDescent="0.2"/>
  <cols>
    <col min="1" max="1" width="10.5703125" customWidth="1"/>
    <col min="2" max="2" width="41.140625" bestFit="1" customWidth="1"/>
    <col min="3" max="3" width="16.42578125" bestFit="1" customWidth="1"/>
    <col min="4" max="4" width="18.28515625" bestFit="1" customWidth="1"/>
    <col min="5" max="5" width="27.7109375" bestFit="1" customWidth="1"/>
    <col min="6" max="6" width="9.85546875" customWidth="1"/>
    <col min="7" max="8" width="7.85546875" bestFit="1" customWidth="1"/>
    <col min="9" max="9" width="10.28515625" bestFit="1" customWidth="1"/>
    <col min="10" max="10" width="10" bestFit="1" customWidth="1"/>
    <col min="11" max="11" width="7.28515625" customWidth="1"/>
    <col min="12" max="14" width="7.28515625" hidden="1" customWidth="1" outlineLevel="1"/>
    <col min="15" max="15" width="8.42578125" customWidth="1" collapsed="1"/>
    <col min="16" max="16" width="10.28515625" hidden="1" customWidth="1" outlineLevel="1"/>
    <col min="17" max="18" width="7.28515625" hidden="1" customWidth="1" outlineLevel="1"/>
    <col min="19" max="19" width="7.28515625" customWidth="1" collapsed="1"/>
    <col min="20" max="25" width="7.28515625" hidden="1" customWidth="1" outlineLevel="1"/>
    <col min="26" max="26" width="7.28515625" customWidth="1" collapsed="1"/>
    <col min="27" max="32" width="7.28515625" hidden="1" customWidth="1" outlineLevel="1"/>
    <col min="33" max="33" width="7.28515625" customWidth="1" collapsed="1"/>
    <col min="34" max="39" width="5" hidden="1" customWidth="1" outlineLevel="1"/>
    <col min="40" max="40" width="10.28515625" bestFit="1" customWidth="1" collapsed="1"/>
    <col min="41" max="41" width="7.85546875" bestFit="1" customWidth="1"/>
    <col min="42" max="42" width="8" bestFit="1" customWidth="1"/>
    <col min="43" max="43" width="7.85546875" customWidth="1"/>
    <col min="44" max="46" width="10.28515625" bestFit="1" customWidth="1"/>
    <col min="47" max="47" width="10.5703125" bestFit="1" customWidth="1"/>
    <col min="48" max="48" width="12.5703125" customWidth="1" outlineLevel="1"/>
    <col min="49" max="49" width="10.85546875" customWidth="1" outlineLevel="1"/>
    <col min="50" max="52" width="9.28515625" customWidth="1" outlineLevel="1"/>
    <col min="53" max="54" width="10.28515625" bestFit="1" customWidth="1"/>
    <col min="55" max="55" width="8.5703125" bestFit="1" customWidth="1"/>
    <col min="56" max="56" width="9.5703125" customWidth="1"/>
    <col min="57" max="57" width="7.85546875" bestFit="1" customWidth="1"/>
    <col min="58" max="58" width="9.140625" customWidth="1"/>
    <col min="59" max="59" width="8" customWidth="1"/>
    <col min="60" max="61" width="11" customWidth="1"/>
    <col min="62" max="70" width="4.7109375" hidden="1" customWidth="1" outlineLevel="1"/>
    <col min="71" max="71" width="5.85546875" hidden="1" customWidth="1" outlineLevel="1"/>
    <col min="72" max="72" width="11.42578125" customWidth="1" collapsed="1"/>
    <col min="73" max="73" width="21.28515625" customWidth="1"/>
    <col min="74" max="74" width="6.5703125" hidden="1" customWidth="1"/>
    <col min="75" max="114" width="9.140625" customWidth="1"/>
  </cols>
  <sheetData>
    <row r="1" spans="1:114" ht="19.5" customHeight="1" x14ac:dyDescent="0.25">
      <c r="A1" s="115" t="s">
        <v>0</v>
      </c>
      <c r="B1" s="4"/>
      <c r="C1" s="4"/>
      <c r="D1" s="4"/>
      <c r="E1" s="4"/>
      <c r="F1" s="115"/>
      <c r="G1" s="4"/>
      <c r="H1" s="1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16"/>
      <c r="AA1" s="4"/>
      <c r="AB1" s="4"/>
      <c r="AC1" s="4"/>
      <c r="AD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2"/>
      <c r="AU1" s="2"/>
      <c r="AV1" s="2"/>
      <c r="AW1" s="101"/>
      <c r="AX1" s="101"/>
      <c r="AY1" s="6"/>
      <c r="AZ1" s="6"/>
      <c r="BA1" s="114"/>
      <c r="BB1" s="114"/>
      <c r="BD1" s="6"/>
      <c r="BE1" s="6"/>
      <c r="BF1" s="6"/>
      <c r="BG1" s="123"/>
      <c r="BH1" s="123"/>
      <c r="BI1" s="123"/>
      <c r="BJ1" s="2"/>
      <c r="BK1" s="2"/>
      <c r="BN1" s="2"/>
      <c r="BO1" s="2"/>
      <c r="BP1" s="2"/>
      <c r="BQ1" s="2"/>
      <c r="BR1" s="2"/>
      <c r="BS1" s="2"/>
      <c r="BT1" s="2"/>
      <c r="BU1" s="2"/>
      <c r="BV1" s="4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31.5" x14ac:dyDescent="0.25">
      <c r="A2" s="9" t="s">
        <v>1</v>
      </c>
      <c r="B2" s="4"/>
      <c r="C2" s="4"/>
      <c r="D2" s="4"/>
      <c r="E2" s="4"/>
      <c r="F2" s="3"/>
      <c r="G2" s="4"/>
      <c r="H2" s="1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2"/>
      <c r="AU2" s="2"/>
      <c r="AV2" s="2"/>
      <c r="AW2" s="5"/>
      <c r="AX2" s="5"/>
      <c r="AY2" s="5"/>
      <c r="AZ2" s="5"/>
      <c r="BA2" s="5"/>
      <c r="BB2" s="5"/>
      <c r="BC2" s="5"/>
      <c r="BD2" s="2"/>
      <c r="BE2" s="2"/>
      <c r="BF2" s="2"/>
      <c r="BG2" s="2"/>
      <c r="BH2" s="11"/>
      <c r="BI2" s="3"/>
      <c r="BJ2" s="3"/>
      <c r="BK2" s="3"/>
      <c r="BM2" s="3"/>
      <c r="BN2" s="3"/>
      <c r="BO2" s="3"/>
      <c r="BP2" s="3"/>
      <c r="BQ2" s="3"/>
      <c r="BR2" s="3"/>
      <c r="BS2" s="3"/>
      <c r="BT2" s="2"/>
      <c r="BU2" s="2"/>
      <c r="BV2" s="151" t="s">
        <v>2</v>
      </c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99.75" customHeight="1" x14ac:dyDescent="0.2">
      <c r="A3" s="14" t="s">
        <v>3</v>
      </c>
      <c r="B3" s="15" t="s">
        <v>4</v>
      </c>
      <c r="C3" s="15" t="s">
        <v>5</v>
      </c>
      <c r="D3" s="16" t="s">
        <v>6</v>
      </c>
      <c r="E3" s="16" t="s">
        <v>7</v>
      </c>
      <c r="F3" s="14" t="s">
        <v>8</v>
      </c>
      <c r="G3" s="14" t="s">
        <v>9</v>
      </c>
      <c r="H3" s="14" t="s">
        <v>10</v>
      </c>
      <c r="I3" s="12" t="s">
        <v>11</v>
      </c>
      <c r="J3" s="12" t="s">
        <v>12</v>
      </c>
      <c r="K3" s="12" t="s">
        <v>13</v>
      </c>
      <c r="L3" s="17" t="s">
        <v>14</v>
      </c>
      <c r="M3" s="17" t="s">
        <v>15</v>
      </c>
      <c r="N3" s="17" t="s">
        <v>16</v>
      </c>
      <c r="O3" s="12" t="s">
        <v>17</v>
      </c>
      <c r="P3" s="17" t="s">
        <v>18</v>
      </c>
      <c r="Q3" s="17" t="s">
        <v>19</v>
      </c>
      <c r="R3" s="17" t="s">
        <v>20</v>
      </c>
      <c r="S3" s="12" t="s">
        <v>21</v>
      </c>
      <c r="T3" s="17" t="s">
        <v>22</v>
      </c>
      <c r="U3" s="17" t="s">
        <v>23</v>
      </c>
      <c r="V3" s="17" t="s">
        <v>24</v>
      </c>
      <c r="W3" s="17" t="s">
        <v>25</v>
      </c>
      <c r="X3" s="17" t="s">
        <v>26</v>
      </c>
      <c r="Y3" s="17" t="s">
        <v>27</v>
      </c>
      <c r="Z3" s="12" t="s">
        <v>28</v>
      </c>
      <c r="AA3" s="17" t="s">
        <v>29</v>
      </c>
      <c r="AB3" s="17" t="s">
        <v>30</v>
      </c>
      <c r="AC3" s="17" t="s">
        <v>31</v>
      </c>
      <c r="AD3" s="17" t="s">
        <v>32</v>
      </c>
      <c r="AE3" s="17" t="s">
        <v>33</v>
      </c>
      <c r="AF3" s="17" t="s">
        <v>34</v>
      </c>
      <c r="AG3" s="12" t="s">
        <v>35</v>
      </c>
      <c r="AH3" s="17" t="s">
        <v>36</v>
      </c>
      <c r="AI3" s="17" t="s">
        <v>37</v>
      </c>
      <c r="AJ3" s="17" t="s">
        <v>38</v>
      </c>
      <c r="AK3" s="17" t="s">
        <v>39</v>
      </c>
      <c r="AL3" s="17" t="s">
        <v>40</v>
      </c>
      <c r="AM3" s="17" t="s">
        <v>41</v>
      </c>
      <c r="AN3" s="18" t="s">
        <v>42</v>
      </c>
      <c r="AO3" s="12" t="s">
        <v>43</v>
      </c>
      <c r="AP3" s="12" t="s">
        <v>44</v>
      </c>
      <c r="AQ3" s="12" t="s">
        <v>45</v>
      </c>
      <c r="AR3" s="12" t="s">
        <v>46</v>
      </c>
      <c r="AS3" s="12" t="s">
        <v>47</v>
      </c>
      <c r="AT3" s="12" t="s">
        <v>48</v>
      </c>
      <c r="AU3" s="12" t="s">
        <v>49</v>
      </c>
      <c r="AV3" s="12" t="s">
        <v>50</v>
      </c>
      <c r="AW3" s="19" t="s">
        <v>51</v>
      </c>
      <c r="AX3" s="19" t="s">
        <v>52</v>
      </c>
      <c r="AY3" s="19" t="s">
        <v>53</v>
      </c>
      <c r="AZ3" s="19" t="s">
        <v>54</v>
      </c>
      <c r="BA3" s="19" t="s">
        <v>55</v>
      </c>
      <c r="BB3" s="19" t="s">
        <v>56</v>
      </c>
      <c r="BC3" s="20" t="s">
        <v>57</v>
      </c>
      <c r="BD3" s="12" t="s">
        <v>58</v>
      </c>
      <c r="BE3" s="19" t="s">
        <v>59</v>
      </c>
      <c r="BF3" s="19" t="s">
        <v>60</v>
      </c>
      <c r="BG3" s="19" t="s">
        <v>61</v>
      </c>
      <c r="BH3" s="20" t="s">
        <v>62</v>
      </c>
      <c r="BI3" s="19" t="s">
        <v>63</v>
      </c>
      <c r="BJ3" s="13" t="s">
        <v>64</v>
      </c>
      <c r="BK3" s="13" t="s">
        <v>65</v>
      </c>
      <c r="BL3" s="13" t="s">
        <v>66</v>
      </c>
      <c r="BM3" s="13" t="s">
        <v>67</v>
      </c>
      <c r="BN3" s="13" t="s">
        <v>68</v>
      </c>
      <c r="BO3" s="13" t="s">
        <v>69</v>
      </c>
      <c r="BP3" s="13" t="s">
        <v>70</v>
      </c>
      <c r="BQ3" s="13" t="s">
        <v>71</v>
      </c>
      <c r="BR3" s="13" t="s">
        <v>72</v>
      </c>
      <c r="BS3" s="13" t="s">
        <v>73</v>
      </c>
      <c r="BT3" s="13" t="s">
        <v>74</v>
      </c>
      <c r="BU3" s="13" t="s">
        <v>75</v>
      </c>
      <c r="BV3" s="12" t="s">
        <v>76</v>
      </c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.5" customHeight="1" x14ac:dyDescent="0.2">
      <c r="A4" s="24" t="s">
        <v>77</v>
      </c>
      <c r="B4" s="25" t="s">
        <v>78</v>
      </c>
      <c r="C4" s="26" t="s">
        <v>79</v>
      </c>
      <c r="D4" s="27" t="s">
        <v>80</v>
      </c>
      <c r="E4" s="26" t="s">
        <v>81</v>
      </c>
      <c r="F4" s="23" t="s">
        <v>82</v>
      </c>
      <c r="G4" s="28" t="s">
        <v>83</v>
      </c>
      <c r="H4" s="25" t="s">
        <v>84</v>
      </c>
      <c r="I4" s="29" t="s">
        <v>85</v>
      </c>
      <c r="J4" s="26" t="s">
        <v>136</v>
      </c>
      <c r="K4" s="30">
        <v>21</v>
      </c>
      <c r="L4" s="31">
        <v>15</v>
      </c>
      <c r="M4" s="31">
        <v>6</v>
      </c>
      <c r="N4" s="31">
        <v>0</v>
      </c>
      <c r="O4" s="30">
        <f t="shared" ref="O4:O13" si="0">SUM(P4:R4)</f>
        <v>84</v>
      </c>
      <c r="P4" s="31">
        <v>60</v>
      </c>
      <c r="Q4" s="31">
        <v>24</v>
      </c>
      <c r="R4" s="31">
        <v>0</v>
      </c>
      <c r="S4" s="30">
        <f>SUM(T4:Y4)</f>
        <v>15</v>
      </c>
      <c r="T4" s="31">
        <v>0</v>
      </c>
      <c r="U4" s="31">
        <v>15</v>
      </c>
      <c r="V4" s="31">
        <v>0</v>
      </c>
      <c r="W4" s="31">
        <v>0</v>
      </c>
      <c r="X4" s="31">
        <v>0</v>
      </c>
      <c r="Y4" s="31">
        <v>0</v>
      </c>
      <c r="Z4" s="30">
        <f t="shared" ref="Z4:Z23" si="1">SUM(AA4:AF4)</f>
        <v>6</v>
      </c>
      <c r="AA4" s="31">
        <v>0</v>
      </c>
      <c r="AB4" s="31">
        <v>6</v>
      </c>
      <c r="AC4" s="31">
        <v>0</v>
      </c>
      <c r="AD4" s="31">
        <v>0</v>
      </c>
      <c r="AE4" s="31">
        <v>0</v>
      </c>
      <c r="AF4" s="31">
        <v>0</v>
      </c>
      <c r="AG4" s="30">
        <f t="shared" ref="AG4:AG13" si="2">SUM(AH4:AM4)</f>
        <v>0</v>
      </c>
      <c r="AH4" s="31">
        <v>0</v>
      </c>
      <c r="AI4" s="31">
        <v>0</v>
      </c>
      <c r="AJ4" s="31">
        <v>0</v>
      </c>
      <c r="AK4" s="31">
        <v>0</v>
      </c>
      <c r="AL4" s="31">
        <v>0</v>
      </c>
      <c r="AM4" s="31">
        <v>0</v>
      </c>
      <c r="AN4" s="32">
        <f>(M4+N4)/K4</f>
        <v>0.2857142857142857</v>
      </c>
      <c r="AO4" s="32">
        <f>N4/K4</f>
        <v>0</v>
      </c>
      <c r="AP4" s="25" t="s">
        <v>87</v>
      </c>
      <c r="AQ4" s="25" t="s">
        <v>88</v>
      </c>
      <c r="AR4" s="33" t="s">
        <v>85</v>
      </c>
      <c r="AS4" s="26" t="s">
        <v>89</v>
      </c>
      <c r="AT4" s="33" t="s">
        <v>90</v>
      </c>
      <c r="AU4" s="26" t="s">
        <v>91</v>
      </c>
      <c r="AV4" s="48"/>
      <c r="AW4" s="35">
        <v>1.0550641999999999</v>
      </c>
      <c r="AX4" s="35"/>
      <c r="AY4" s="35"/>
      <c r="AZ4" s="35"/>
      <c r="BA4" s="36"/>
      <c r="BB4" s="36"/>
      <c r="BC4" s="37">
        <f t="shared" ref="BC4:BC35" si="3">AV4+AW4+AX4+AY4+AZ4+BA4+BB4</f>
        <v>1.0550641999999999</v>
      </c>
      <c r="BD4" s="36"/>
      <c r="BE4" s="28"/>
      <c r="BF4" s="38">
        <v>1</v>
      </c>
      <c r="BG4" s="28"/>
      <c r="BH4" s="39">
        <f>BC4+BF4+BG4+BE4</f>
        <v>2.0550641999999999</v>
      </c>
      <c r="BI4" s="40">
        <f>BH4/K4</f>
        <v>9.7860199999999994E-2</v>
      </c>
      <c r="BJ4" s="21">
        <v>40</v>
      </c>
      <c r="BK4" s="21">
        <v>20</v>
      </c>
      <c r="BL4" s="21">
        <v>40</v>
      </c>
      <c r="BM4" s="21">
        <v>70</v>
      </c>
      <c r="BN4" s="21">
        <v>0</v>
      </c>
      <c r="BO4" s="21">
        <v>10</v>
      </c>
      <c r="BP4" s="41">
        <f t="shared" ref="BP4:BP92" si="4">BJ4+BK4</f>
        <v>60</v>
      </c>
      <c r="BQ4" s="41">
        <f t="shared" ref="BQ4:BQ92" si="5">BL4+BM4</f>
        <v>110</v>
      </c>
      <c r="BR4" s="41">
        <f t="shared" ref="BR4:BR92" si="6">BN4+BO4</f>
        <v>10</v>
      </c>
      <c r="BS4" s="41">
        <f t="shared" ref="BS4:BS92" si="7">BP4+BQ4+BR4</f>
        <v>180</v>
      </c>
      <c r="BT4" s="42" t="s">
        <v>92</v>
      </c>
      <c r="BU4" s="30"/>
      <c r="BV4" s="30"/>
      <c r="BW4" s="7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</row>
    <row r="5" spans="1:114" ht="13.5" customHeight="1" x14ac:dyDescent="0.2">
      <c r="A5" s="21" t="s">
        <v>503</v>
      </c>
      <c r="B5" s="25" t="s">
        <v>94</v>
      </c>
      <c r="C5" s="26" t="s">
        <v>79</v>
      </c>
      <c r="D5" s="27" t="s">
        <v>80</v>
      </c>
      <c r="E5" s="26" t="s">
        <v>81</v>
      </c>
      <c r="F5" s="21" t="s">
        <v>82</v>
      </c>
      <c r="G5" s="25" t="s">
        <v>95</v>
      </c>
      <c r="H5" s="25" t="s">
        <v>95</v>
      </c>
      <c r="I5" s="28" t="s">
        <v>96</v>
      </c>
      <c r="J5" s="26" t="s">
        <v>97</v>
      </c>
      <c r="K5" s="45">
        <v>11</v>
      </c>
      <c r="L5" s="31">
        <v>11</v>
      </c>
      <c r="M5" s="31">
        <v>0</v>
      </c>
      <c r="N5" s="31">
        <v>0</v>
      </c>
      <c r="O5" s="30">
        <f t="shared" si="0"/>
        <v>49</v>
      </c>
      <c r="P5" s="31">
        <v>49</v>
      </c>
      <c r="Q5" s="31">
        <v>0</v>
      </c>
      <c r="R5" s="31">
        <v>0</v>
      </c>
      <c r="S5" s="30">
        <f t="shared" ref="S5:S55" si="8">SUM(T5:Y5)</f>
        <v>11</v>
      </c>
      <c r="T5" s="31">
        <v>0</v>
      </c>
      <c r="U5" s="31">
        <v>6</v>
      </c>
      <c r="V5" s="31">
        <v>5</v>
      </c>
      <c r="W5" s="31">
        <v>0</v>
      </c>
      <c r="X5" s="31">
        <v>0</v>
      </c>
      <c r="Y5" s="31">
        <v>0</v>
      </c>
      <c r="Z5" s="30">
        <f t="shared" si="1"/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31">
        <v>0</v>
      </c>
      <c r="AG5" s="30">
        <f t="shared" si="2"/>
        <v>0</v>
      </c>
      <c r="AH5" s="31">
        <v>0</v>
      </c>
      <c r="AI5" s="31">
        <v>0</v>
      </c>
      <c r="AJ5" s="31">
        <v>0</v>
      </c>
      <c r="AK5" s="31">
        <v>0</v>
      </c>
      <c r="AL5" s="31">
        <v>0</v>
      </c>
      <c r="AM5" s="31">
        <v>0</v>
      </c>
      <c r="AN5" s="32">
        <f>(M5+N5)/K5</f>
        <v>0</v>
      </c>
      <c r="AO5" s="32">
        <f>N5/K5</f>
        <v>0</v>
      </c>
      <c r="AP5" s="25" t="s">
        <v>98</v>
      </c>
      <c r="AQ5" s="25" t="s">
        <v>88</v>
      </c>
      <c r="AR5" s="28" t="s">
        <v>96</v>
      </c>
      <c r="AS5" s="26" t="s">
        <v>97</v>
      </c>
      <c r="AT5" s="33" t="s">
        <v>99</v>
      </c>
      <c r="AU5" s="26" t="s">
        <v>91</v>
      </c>
      <c r="AV5" s="48"/>
      <c r="AW5" s="107"/>
      <c r="AX5" s="34"/>
      <c r="AY5" s="34">
        <v>0.90200000000000002</v>
      </c>
      <c r="AZ5" s="34"/>
      <c r="BA5" s="35"/>
      <c r="BB5" s="35"/>
      <c r="BC5" s="37">
        <f t="shared" si="3"/>
        <v>0.90200000000000002</v>
      </c>
      <c r="BD5" s="35"/>
      <c r="BE5" s="38"/>
      <c r="BF5" s="38"/>
      <c r="BG5" s="38"/>
      <c r="BH5" s="39">
        <f t="shared" ref="BH5:BH127" si="9">BC5+BF5+BG5+BE5</f>
        <v>0.90200000000000002</v>
      </c>
      <c r="BI5" s="40">
        <f>BH5/K5</f>
        <v>8.2000000000000003E-2</v>
      </c>
      <c r="BJ5" s="21">
        <v>40</v>
      </c>
      <c r="BK5" s="21">
        <v>20</v>
      </c>
      <c r="BL5" s="21">
        <v>0</v>
      </c>
      <c r="BM5" s="21">
        <v>30</v>
      </c>
      <c r="BN5" s="21">
        <v>0</v>
      </c>
      <c r="BO5" s="21">
        <v>20</v>
      </c>
      <c r="BP5" s="41">
        <f t="shared" si="4"/>
        <v>60</v>
      </c>
      <c r="BQ5" s="41">
        <f t="shared" si="5"/>
        <v>30</v>
      </c>
      <c r="BR5" s="41">
        <f t="shared" si="6"/>
        <v>20</v>
      </c>
      <c r="BS5" s="41">
        <f t="shared" si="7"/>
        <v>110</v>
      </c>
      <c r="BT5" s="42" t="s">
        <v>100</v>
      </c>
      <c r="BU5" s="45"/>
      <c r="BV5" s="45"/>
      <c r="BW5" s="4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</row>
    <row r="6" spans="1:114" ht="13.5" customHeight="1" x14ac:dyDescent="0.2">
      <c r="A6" s="21" t="s">
        <v>93</v>
      </c>
      <c r="B6" s="25" t="s">
        <v>101</v>
      </c>
      <c r="C6" s="26" t="s">
        <v>79</v>
      </c>
      <c r="D6" s="27" t="s">
        <v>80</v>
      </c>
      <c r="E6" s="26" t="s">
        <v>81</v>
      </c>
      <c r="F6" s="21" t="s">
        <v>82</v>
      </c>
      <c r="G6" s="25" t="s">
        <v>83</v>
      </c>
      <c r="H6" s="25" t="s">
        <v>84</v>
      </c>
      <c r="I6" s="28" t="s">
        <v>102</v>
      </c>
      <c r="J6" s="26" t="s">
        <v>97</v>
      </c>
      <c r="K6" s="104">
        <v>0</v>
      </c>
      <c r="L6" s="31">
        <v>0</v>
      </c>
      <c r="M6" s="31">
        <v>0</v>
      </c>
      <c r="N6" s="31">
        <v>0</v>
      </c>
      <c r="O6" s="30">
        <v>0</v>
      </c>
      <c r="P6" s="31">
        <v>88</v>
      </c>
      <c r="Q6" s="31">
        <v>54</v>
      </c>
      <c r="R6" s="31">
        <v>8</v>
      </c>
      <c r="S6" s="30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0">
        <v>0</v>
      </c>
      <c r="AA6" s="31">
        <v>0</v>
      </c>
      <c r="AB6" s="31">
        <v>0</v>
      </c>
      <c r="AC6" s="31">
        <v>0</v>
      </c>
      <c r="AD6" s="31">
        <v>0</v>
      </c>
      <c r="AE6" s="31">
        <v>0</v>
      </c>
      <c r="AF6" s="31">
        <v>0</v>
      </c>
      <c r="AG6" s="30">
        <v>0</v>
      </c>
      <c r="AH6" s="31">
        <v>0</v>
      </c>
      <c r="AI6" s="31">
        <v>0</v>
      </c>
      <c r="AJ6" s="31">
        <v>0</v>
      </c>
      <c r="AK6" s="31">
        <v>0</v>
      </c>
      <c r="AL6" s="31">
        <v>0</v>
      </c>
      <c r="AM6" s="31">
        <v>0</v>
      </c>
      <c r="AN6" s="32">
        <v>0</v>
      </c>
      <c r="AO6" s="32">
        <v>0</v>
      </c>
      <c r="AP6" s="25" t="s">
        <v>87</v>
      </c>
      <c r="AQ6" s="25" t="s">
        <v>88</v>
      </c>
      <c r="AR6" s="28" t="s">
        <v>102</v>
      </c>
      <c r="AS6" s="26" t="s">
        <v>97</v>
      </c>
      <c r="AT6" s="33" t="s">
        <v>103</v>
      </c>
      <c r="AU6" s="26" t="s">
        <v>91</v>
      </c>
      <c r="AV6" s="48"/>
      <c r="AW6" s="107"/>
      <c r="AX6" s="34"/>
      <c r="AY6" s="34"/>
      <c r="AZ6" s="34"/>
      <c r="BA6" s="35">
        <v>0.7</v>
      </c>
      <c r="BB6" s="35">
        <v>2.6162160000000001</v>
      </c>
      <c r="BC6" s="37">
        <f t="shared" si="3"/>
        <v>3.3162159999999998</v>
      </c>
      <c r="BD6" s="35"/>
      <c r="BE6" s="38"/>
      <c r="BF6" s="38"/>
      <c r="BG6" s="38"/>
      <c r="BH6" s="39">
        <f t="shared" si="9"/>
        <v>3.3162159999999998</v>
      </c>
      <c r="BI6" s="40">
        <f>BH6/BV6</f>
        <v>9.474902857142857E-2</v>
      </c>
      <c r="BJ6" s="21">
        <v>40</v>
      </c>
      <c r="BK6" s="21">
        <v>20</v>
      </c>
      <c r="BL6" s="21">
        <v>0</v>
      </c>
      <c r="BM6" s="21">
        <v>30</v>
      </c>
      <c r="BN6" s="21">
        <v>0</v>
      </c>
      <c r="BO6" s="21">
        <v>20</v>
      </c>
      <c r="BP6" s="41">
        <f t="shared" si="4"/>
        <v>60</v>
      </c>
      <c r="BQ6" s="41">
        <f t="shared" si="5"/>
        <v>30</v>
      </c>
      <c r="BR6" s="41">
        <f t="shared" si="6"/>
        <v>20</v>
      </c>
      <c r="BS6" s="41">
        <f t="shared" si="7"/>
        <v>110</v>
      </c>
      <c r="BT6" s="42" t="s">
        <v>100</v>
      </c>
      <c r="BU6" s="155" t="s">
        <v>104</v>
      </c>
      <c r="BV6" s="155">
        <v>35</v>
      </c>
      <c r="BW6" s="4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</row>
    <row r="7" spans="1:114" ht="13.5" customHeight="1" x14ac:dyDescent="0.2">
      <c r="A7" s="21" t="s">
        <v>105</v>
      </c>
      <c r="B7" s="25" t="s">
        <v>106</v>
      </c>
      <c r="C7" s="26" t="s">
        <v>107</v>
      </c>
      <c r="D7" s="26" t="s">
        <v>108</v>
      </c>
      <c r="E7" s="26" t="s">
        <v>109</v>
      </c>
      <c r="F7" s="21" t="s">
        <v>110</v>
      </c>
      <c r="G7" s="26" t="s">
        <v>84</v>
      </c>
      <c r="H7" s="26" t="s">
        <v>84</v>
      </c>
      <c r="I7" s="33" t="s">
        <v>102</v>
      </c>
      <c r="J7" s="26" t="s">
        <v>91</v>
      </c>
      <c r="K7" s="30">
        <v>0</v>
      </c>
      <c r="L7" s="31">
        <v>0</v>
      </c>
      <c r="M7" s="31">
        <v>0</v>
      </c>
      <c r="N7" s="31">
        <v>0</v>
      </c>
      <c r="O7" s="30">
        <v>0</v>
      </c>
      <c r="P7" s="31">
        <v>31</v>
      </c>
      <c r="Q7" s="31">
        <v>10</v>
      </c>
      <c r="R7" s="31">
        <v>4</v>
      </c>
      <c r="S7" s="30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0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0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2">
        <v>0</v>
      </c>
      <c r="AO7" s="32">
        <v>0</v>
      </c>
      <c r="AP7" s="25" t="s">
        <v>87</v>
      </c>
      <c r="AQ7" s="26" t="s">
        <v>88</v>
      </c>
      <c r="AR7" s="33" t="s">
        <v>102</v>
      </c>
      <c r="AS7" s="26" t="s">
        <v>91</v>
      </c>
      <c r="AT7" s="33" t="s">
        <v>111</v>
      </c>
      <c r="AU7" s="26" t="s">
        <v>112</v>
      </c>
      <c r="AV7" s="48"/>
      <c r="AW7" s="34"/>
      <c r="AX7" s="34"/>
      <c r="AY7" s="34"/>
      <c r="AZ7" s="34"/>
      <c r="BA7" s="34">
        <v>0.7</v>
      </c>
      <c r="BB7" s="34">
        <v>1.1949799999999999</v>
      </c>
      <c r="BC7" s="37">
        <f t="shared" si="3"/>
        <v>1.8949799999999999</v>
      </c>
      <c r="BD7" s="35" t="s">
        <v>113</v>
      </c>
      <c r="BE7" s="38"/>
      <c r="BF7" s="38"/>
      <c r="BG7" s="38"/>
      <c r="BH7" s="39">
        <f t="shared" si="9"/>
        <v>1.8949799999999999</v>
      </c>
      <c r="BI7" s="40">
        <f>BH7/BV7</f>
        <v>9.4749E-2</v>
      </c>
      <c r="BJ7" s="21">
        <v>30</v>
      </c>
      <c r="BK7" s="21">
        <v>25</v>
      </c>
      <c r="BL7" s="21">
        <v>50</v>
      </c>
      <c r="BM7" s="21">
        <v>30</v>
      </c>
      <c r="BN7" s="21">
        <v>20</v>
      </c>
      <c r="BO7" s="21">
        <v>20</v>
      </c>
      <c r="BP7" s="41">
        <f t="shared" si="4"/>
        <v>55</v>
      </c>
      <c r="BQ7" s="41">
        <f t="shared" si="5"/>
        <v>80</v>
      </c>
      <c r="BR7" s="41">
        <f t="shared" si="6"/>
        <v>40</v>
      </c>
      <c r="BS7" s="41">
        <f t="shared" si="7"/>
        <v>175</v>
      </c>
      <c r="BT7" s="42" t="s">
        <v>114</v>
      </c>
      <c r="BU7" s="156" t="s">
        <v>115</v>
      </c>
      <c r="BV7" s="156">
        <v>20</v>
      </c>
      <c r="BW7" s="4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</row>
    <row r="8" spans="1:114" ht="13.5" customHeight="1" x14ac:dyDescent="0.2">
      <c r="A8" s="21" t="s">
        <v>116</v>
      </c>
      <c r="B8" s="25" t="s">
        <v>117</v>
      </c>
      <c r="C8" s="26" t="s">
        <v>107</v>
      </c>
      <c r="D8" s="47" t="s">
        <v>108</v>
      </c>
      <c r="E8" s="26" t="s">
        <v>109</v>
      </c>
      <c r="F8" s="23" t="s">
        <v>110</v>
      </c>
      <c r="G8" s="26" t="s">
        <v>84</v>
      </c>
      <c r="H8" s="26" t="s">
        <v>84</v>
      </c>
      <c r="I8" s="33" t="s">
        <v>118</v>
      </c>
      <c r="J8" s="47" t="s">
        <v>119</v>
      </c>
      <c r="K8" s="45">
        <v>14</v>
      </c>
      <c r="L8" s="31">
        <v>0</v>
      </c>
      <c r="M8" s="31">
        <v>10</v>
      </c>
      <c r="N8" s="31">
        <v>4</v>
      </c>
      <c r="O8" s="30">
        <f t="shared" si="0"/>
        <v>41</v>
      </c>
      <c r="P8" s="31">
        <v>0</v>
      </c>
      <c r="Q8" s="31">
        <v>25</v>
      </c>
      <c r="R8" s="31">
        <v>16</v>
      </c>
      <c r="S8" s="30">
        <f t="shared" si="8"/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0">
        <f t="shared" si="1"/>
        <v>10</v>
      </c>
      <c r="AA8" s="31">
        <v>5</v>
      </c>
      <c r="AB8" s="31">
        <v>5</v>
      </c>
      <c r="AC8" s="31">
        <v>0</v>
      </c>
      <c r="AD8" s="31">
        <v>0</v>
      </c>
      <c r="AE8" s="31">
        <v>0</v>
      </c>
      <c r="AF8" s="31">
        <v>0</v>
      </c>
      <c r="AG8" s="30">
        <f t="shared" si="2"/>
        <v>4</v>
      </c>
      <c r="AH8" s="31">
        <v>1</v>
      </c>
      <c r="AI8" s="31">
        <v>1</v>
      </c>
      <c r="AJ8" s="31">
        <v>1</v>
      </c>
      <c r="AK8" s="31">
        <v>1</v>
      </c>
      <c r="AL8" s="31">
        <v>0</v>
      </c>
      <c r="AM8" s="31">
        <v>0</v>
      </c>
      <c r="AN8" s="32">
        <f>(M8+N8)/K8</f>
        <v>1</v>
      </c>
      <c r="AO8" s="32">
        <f>N8/K8</f>
        <v>0.2857142857142857</v>
      </c>
      <c r="AP8" s="25" t="s">
        <v>87</v>
      </c>
      <c r="AQ8" s="26" t="s">
        <v>88</v>
      </c>
      <c r="AR8" s="33" t="s">
        <v>118</v>
      </c>
      <c r="AS8" s="47" t="s">
        <v>119</v>
      </c>
      <c r="AT8" s="33" t="s">
        <v>96</v>
      </c>
      <c r="AU8" s="47" t="s">
        <v>86</v>
      </c>
      <c r="AV8" s="48"/>
      <c r="AW8" s="34">
        <v>0.66300000000000003</v>
      </c>
      <c r="AX8" s="34">
        <v>0.26300000000000001</v>
      </c>
      <c r="AY8" s="34"/>
      <c r="AZ8" s="34"/>
      <c r="BA8" s="36"/>
      <c r="BB8" s="36"/>
      <c r="BC8" s="37">
        <f t="shared" si="3"/>
        <v>0.92600000000000005</v>
      </c>
      <c r="BD8" s="35" t="s">
        <v>113</v>
      </c>
      <c r="BE8" s="38"/>
      <c r="BF8" s="38">
        <v>0.4</v>
      </c>
      <c r="BG8" s="38"/>
      <c r="BH8" s="39">
        <f t="shared" si="9"/>
        <v>1.3260000000000001</v>
      </c>
      <c r="BI8" s="40">
        <f>BH8/K8</f>
        <v>9.4714285714285723E-2</v>
      </c>
      <c r="BJ8" s="21">
        <v>30</v>
      </c>
      <c r="BK8" s="21">
        <v>25</v>
      </c>
      <c r="BL8" s="21">
        <v>50</v>
      </c>
      <c r="BM8" s="21">
        <v>30</v>
      </c>
      <c r="BN8" s="21">
        <v>20</v>
      </c>
      <c r="BO8" s="21">
        <v>30</v>
      </c>
      <c r="BP8" s="41">
        <f t="shared" si="4"/>
        <v>55</v>
      </c>
      <c r="BQ8" s="41">
        <f t="shared" si="5"/>
        <v>80</v>
      </c>
      <c r="BR8" s="41">
        <f t="shared" si="6"/>
        <v>50</v>
      </c>
      <c r="BS8" s="41">
        <f t="shared" si="7"/>
        <v>185</v>
      </c>
      <c r="BT8" s="42" t="s">
        <v>92</v>
      </c>
      <c r="BU8" s="45"/>
      <c r="BV8" s="45"/>
      <c r="BW8" s="4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</row>
    <row r="9" spans="1:114" ht="13.5" customHeight="1" x14ac:dyDescent="0.2">
      <c r="A9" s="21" t="s">
        <v>120</v>
      </c>
      <c r="B9" s="25" t="s">
        <v>121</v>
      </c>
      <c r="C9" s="26" t="s">
        <v>122</v>
      </c>
      <c r="D9" s="28" t="s">
        <v>123</v>
      </c>
      <c r="E9" s="26" t="s">
        <v>124</v>
      </c>
      <c r="F9" s="23" t="s">
        <v>110</v>
      </c>
      <c r="G9" s="25" t="s">
        <v>125</v>
      </c>
      <c r="H9" s="25" t="s">
        <v>125</v>
      </c>
      <c r="I9" s="29" t="s">
        <v>96</v>
      </c>
      <c r="J9" s="26" t="s">
        <v>126</v>
      </c>
      <c r="K9" s="113">
        <v>30</v>
      </c>
      <c r="L9" s="31">
        <v>19</v>
      </c>
      <c r="M9" s="31">
        <v>10</v>
      </c>
      <c r="N9" s="31">
        <v>1</v>
      </c>
      <c r="O9" s="30">
        <f t="shared" si="0"/>
        <v>122</v>
      </c>
      <c r="P9" s="31">
        <v>76</v>
      </c>
      <c r="Q9" s="31">
        <v>42</v>
      </c>
      <c r="R9" s="31">
        <v>4</v>
      </c>
      <c r="S9" s="30">
        <f t="shared" si="8"/>
        <v>19</v>
      </c>
      <c r="T9" s="31">
        <v>0</v>
      </c>
      <c r="U9" s="31">
        <v>14</v>
      </c>
      <c r="V9" s="31">
        <v>5</v>
      </c>
      <c r="W9" s="31">
        <v>0</v>
      </c>
      <c r="X9" s="31">
        <v>0</v>
      </c>
      <c r="Y9" s="31">
        <v>0</v>
      </c>
      <c r="Z9" s="30">
        <f t="shared" si="1"/>
        <v>10</v>
      </c>
      <c r="AA9" s="31">
        <v>0</v>
      </c>
      <c r="AB9" s="31">
        <v>9</v>
      </c>
      <c r="AC9" s="31">
        <v>0</v>
      </c>
      <c r="AD9" s="31">
        <v>1</v>
      </c>
      <c r="AE9" s="31">
        <v>0</v>
      </c>
      <c r="AF9" s="31">
        <v>0</v>
      </c>
      <c r="AG9" s="30">
        <f t="shared" si="2"/>
        <v>1</v>
      </c>
      <c r="AH9" s="31">
        <v>0</v>
      </c>
      <c r="AI9" s="31">
        <v>1</v>
      </c>
      <c r="AJ9" s="31">
        <v>0</v>
      </c>
      <c r="AK9" s="31">
        <v>0</v>
      </c>
      <c r="AL9" s="31">
        <v>0</v>
      </c>
      <c r="AM9" s="31">
        <v>0</v>
      </c>
      <c r="AN9" s="32">
        <f>(M9+N9)/K9</f>
        <v>0.36666666666666664</v>
      </c>
      <c r="AO9" s="32">
        <f>N9/K9</f>
        <v>3.3333333333333333E-2</v>
      </c>
      <c r="AP9" s="25" t="s">
        <v>87</v>
      </c>
      <c r="AQ9" s="25" t="s">
        <v>88</v>
      </c>
      <c r="AR9" s="33" t="s">
        <v>96</v>
      </c>
      <c r="AS9" s="26" t="s">
        <v>126</v>
      </c>
      <c r="AT9" s="33" t="s">
        <v>102</v>
      </c>
      <c r="AU9" s="26" t="s">
        <v>89</v>
      </c>
      <c r="AV9" s="48"/>
      <c r="AW9" s="34"/>
      <c r="AX9" s="34"/>
      <c r="AY9" s="34">
        <v>0.6</v>
      </c>
      <c r="AZ9" s="34">
        <v>1.169</v>
      </c>
      <c r="BA9" s="35">
        <v>1.169</v>
      </c>
      <c r="BB9" s="36"/>
      <c r="BC9" s="37">
        <f t="shared" si="3"/>
        <v>2.9380000000000002</v>
      </c>
      <c r="BD9" s="21"/>
      <c r="BE9" s="21"/>
      <c r="BF9" s="21"/>
      <c r="BG9" s="21"/>
      <c r="BH9" s="39">
        <f t="shared" si="9"/>
        <v>2.9380000000000002</v>
      </c>
      <c r="BI9" s="40">
        <f>BH9/K9</f>
        <v>9.7933333333333344E-2</v>
      </c>
      <c r="BJ9" s="21">
        <v>20</v>
      </c>
      <c r="BK9" s="21">
        <v>45</v>
      </c>
      <c r="BL9" s="21">
        <v>0</v>
      </c>
      <c r="BM9" s="21">
        <v>10</v>
      </c>
      <c r="BN9" s="21">
        <v>0</v>
      </c>
      <c r="BO9" s="21">
        <v>10</v>
      </c>
      <c r="BP9" s="41">
        <f t="shared" si="4"/>
        <v>65</v>
      </c>
      <c r="BQ9" s="41">
        <f t="shared" si="5"/>
        <v>10</v>
      </c>
      <c r="BR9" s="41">
        <f t="shared" si="6"/>
        <v>10</v>
      </c>
      <c r="BS9" s="41">
        <f t="shared" si="7"/>
        <v>85</v>
      </c>
      <c r="BT9" s="42" t="s">
        <v>100</v>
      </c>
      <c r="BU9" s="113"/>
      <c r="BV9" s="113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</row>
    <row r="10" spans="1:114" ht="13.5" customHeight="1" x14ac:dyDescent="0.2">
      <c r="A10" s="23" t="s">
        <v>127</v>
      </c>
      <c r="B10" s="27" t="s">
        <v>128</v>
      </c>
      <c r="C10" s="27" t="s">
        <v>129</v>
      </c>
      <c r="D10" s="27" t="s">
        <v>130</v>
      </c>
      <c r="E10" s="26" t="s">
        <v>81</v>
      </c>
      <c r="F10" s="23" t="s">
        <v>110</v>
      </c>
      <c r="G10" s="25" t="s">
        <v>125</v>
      </c>
      <c r="H10" s="25" t="s">
        <v>125</v>
      </c>
      <c r="I10" s="29" t="s">
        <v>99</v>
      </c>
      <c r="J10" s="47" t="s">
        <v>131</v>
      </c>
      <c r="K10" s="45">
        <v>0</v>
      </c>
      <c r="L10" s="31">
        <v>0</v>
      </c>
      <c r="M10" s="31">
        <v>0</v>
      </c>
      <c r="N10" s="31">
        <v>0</v>
      </c>
      <c r="O10" s="30">
        <v>0</v>
      </c>
      <c r="P10" s="31">
        <v>79</v>
      </c>
      <c r="Q10" s="31">
        <v>89</v>
      </c>
      <c r="R10" s="31">
        <v>27</v>
      </c>
      <c r="S10" s="30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0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0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2">
        <v>0</v>
      </c>
      <c r="AO10" s="32">
        <v>0</v>
      </c>
      <c r="AP10" s="25" t="s">
        <v>87</v>
      </c>
      <c r="AQ10" s="25" t="s">
        <v>88</v>
      </c>
      <c r="AR10" s="33" t="s">
        <v>99</v>
      </c>
      <c r="AS10" s="33" t="s">
        <v>131</v>
      </c>
      <c r="AT10" s="33" t="s">
        <v>111</v>
      </c>
      <c r="AU10" s="33" t="s">
        <v>126</v>
      </c>
      <c r="AV10" s="48"/>
      <c r="AW10" s="35"/>
      <c r="AX10" s="36"/>
      <c r="AY10" s="36"/>
      <c r="AZ10" s="35">
        <v>0.5</v>
      </c>
      <c r="BA10" s="35">
        <v>3.4180000000000001</v>
      </c>
      <c r="BB10" s="35"/>
      <c r="BC10" s="37">
        <f t="shared" si="3"/>
        <v>3.9180000000000001</v>
      </c>
      <c r="BD10" s="35"/>
      <c r="BE10" s="48"/>
      <c r="BF10" s="48"/>
      <c r="BG10" s="48"/>
      <c r="BH10" s="39">
        <f t="shared" si="9"/>
        <v>3.9180000000000001</v>
      </c>
      <c r="BI10" s="40">
        <f>BH10/BV10</f>
        <v>9.7950000000000009E-2</v>
      </c>
      <c r="BJ10" s="21">
        <v>40</v>
      </c>
      <c r="BK10" s="21">
        <v>5</v>
      </c>
      <c r="BL10" s="21">
        <v>0</v>
      </c>
      <c r="BM10" s="21">
        <v>10</v>
      </c>
      <c r="BN10" s="21">
        <v>0</v>
      </c>
      <c r="BO10" s="21">
        <v>10</v>
      </c>
      <c r="BP10" s="41">
        <f t="shared" si="4"/>
        <v>45</v>
      </c>
      <c r="BQ10" s="41">
        <f t="shared" si="5"/>
        <v>10</v>
      </c>
      <c r="BR10" s="41">
        <f t="shared" si="6"/>
        <v>10</v>
      </c>
      <c r="BS10" s="41">
        <f t="shared" si="7"/>
        <v>65</v>
      </c>
      <c r="BT10" s="42" t="s">
        <v>100</v>
      </c>
      <c r="BU10" s="157" t="s">
        <v>132</v>
      </c>
      <c r="BV10" s="157">
        <v>40</v>
      </c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</row>
    <row r="11" spans="1:114" ht="13.5" customHeight="1" x14ac:dyDescent="0.2">
      <c r="A11" s="23" t="s">
        <v>133</v>
      </c>
      <c r="B11" s="27" t="s">
        <v>78</v>
      </c>
      <c r="C11" s="27" t="s">
        <v>134</v>
      </c>
      <c r="D11" s="27" t="s">
        <v>135</v>
      </c>
      <c r="E11" s="26" t="s">
        <v>109</v>
      </c>
      <c r="F11" s="23" t="s">
        <v>82</v>
      </c>
      <c r="G11" s="25" t="s">
        <v>125</v>
      </c>
      <c r="H11" s="25" t="s">
        <v>125</v>
      </c>
      <c r="I11" s="29" t="s">
        <v>85</v>
      </c>
      <c r="J11" s="47" t="s">
        <v>136</v>
      </c>
      <c r="K11" s="45">
        <v>19</v>
      </c>
      <c r="L11" s="31">
        <v>16</v>
      </c>
      <c r="M11" s="31">
        <v>2</v>
      </c>
      <c r="N11" s="31">
        <v>1</v>
      </c>
      <c r="O11" s="30">
        <f t="shared" si="0"/>
        <v>78</v>
      </c>
      <c r="P11" s="31">
        <v>60</v>
      </c>
      <c r="Q11" s="31">
        <v>14</v>
      </c>
      <c r="R11" s="31">
        <v>4</v>
      </c>
      <c r="S11" s="30">
        <f t="shared" si="8"/>
        <v>16</v>
      </c>
      <c r="T11" s="31">
        <v>0</v>
      </c>
      <c r="U11" s="31">
        <v>9</v>
      </c>
      <c r="V11" s="31">
        <v>6</v>
      </c>
      <c r="W11" s="31">
        <v>1</v>
      </c>
      <c r="X11" s="31">
        <v>0</v>
      </c>
      <c r="Y11" s="31">
        <v>0</v>
      </c>
      <c r="Z11" s="30">
        <f t="shared" si="1"/>
        <v>2</v>
      </c>
      <c r="AA11" s="31">
        <v>0</v>
      </c>
      <c r="AB11" s="31">
        <v>2</v>
      </c>
      <c r="AC11" s="31">
        <v>0</v>
      </c>
      <c r="AD11" s="31">
        <v>0</v>
      </c>
      <c r="AE11" s="31">
        <v>0</v>
      </c>
      <c r="AF11" s="31">
        <v>0</v>
      </c>
      <c r="AG11" s="30">
        <f t="shared" si="2"/>
        <v>1</v>
      </c>
      <c r="AH11" s="31">
        <v>0</v>
      </c>
      <c r="AI11" s="31">
        <v>1</v>
      </c>
      <c r="AJ11" s="31">
        <v>0</v>
      </c>
      <c r="AK11" s="31">
        <v>0</v>
      </c>
      <c r="AL11" s="31">
        <v>0</v>
      </c>
      <c r="AM11" s="31">
        <v>0</v>
      </c>
      <c r="AN11" s="32">
        <f>(M11+N11)/K11</f>
        <v>0.15789473684210525</v>
      </c>
      <c r="AO11" s="32">
        <f>N11/K11</f>
        <v>5.2631578947368418E-2</v>
      </c>
      <c r="AP11" s="25" t="s">
        <v>87</v>
      </c>
      <c r="AQ11" s="25" t="s">
        <v>88</v>
      </c>
      <c r="AR11" s="33" t="s">
        <v>85</v>
      </c>
      <c r="AS11" s="33" t="s">
        <v>136</v>
      </c>
      <c r="AT11" s="33" t="s">
        <v>118</v>
      </c>
      <c r="AU11" s="33" t="s">
        <v>136</v>
      </c>
      <c r="AV11" s="48"/>
      <c r="AW11" s="35">
        <v>2.1659999999999999</v>
      </c>
      <c r="AX11" s="36"/>
      <c r="AY11" s="36"/>
      <c r="AZ11" s="36"/>
      <c r="BA11" s="36"/>
      <c r="BB11" s="36"/>
      <c r="BC11" s="37">
        <f t="shared" si="3"/>
        <v>2.1659999999999999</v>
      </c>
      <c r="BD11" s="35"/>
      <c r="BE11" s="48"/>
      <c r="BF11" s="48"/>
      <c r="BG11" s="48"/>
      <c r="BH11" s="39">
        <f t="shared" si="9"/>
        <v>2.1659999999999999</v>
      </c>
      <c r="BI11" s="40">
        <f>BH11/K11</f>
        <v>0.11399999999999999</v>
      </c>
      <c r="BJ11" s="21">
        <v>30</v>
      </c>
      <c r="BK11" s="21">
        <v>50</v>
      </c>
      <c r="BL11" s="21">
        <v>10</v>
      </c>
      <c r="BM11" s="21">
        <v>30</v>
      </c>
      <c r="BN11" s="21">
        <v>0</v>
      </c>
      <c r="BO11" s="21">
        <v>10</v>
      </c>
      <c r="BP11" s="41">
        <f t="shared" si="4"/>
        <v>80</v>
      </c>
      <c r="BQ11" s="41">
        <f t="shared" si="5"/>
        <v>40</v>
      </c>
      <c r="BR11" s="41">
        <f t="shared" si="6"/>
        <v>10</v>
      </c>
      <c r="BS11" s="41">
        <f t="shared" si="7"/>
        <v>130</v>
      </c>
      <c r="BT11" s="42" t="s">
        <v>100</v>
      </c>
      <c r="BU11" s="45"/>
      <c r="BV11" s="45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</row>
    <row r="12" spans="1:114" ht="13.5" customHeight="1" x14ac:dyDescent="0.2">
      <c r="A12" s="23" t="s">
        <v>137</v>
      </c>
      <c r="B12" s="49" t="s">
        <v>138</v>
      </c>
      <c r="C12" s="49" t="s">
        <v>139</v>
      </c>
      <c r="D12" s="27" t="s">
        <v>140</v>
      </c>
      <c r="E12" s="26" t="s">
        <v>81</v>
      </c>
      <c r="F12" s="23" t="s">
        <v>110</v>
      </c>
      <c r="G12" s="25" t="s">
        <v>83</v>
      </c>
      <c r="H12" s="25" t="s">
        <v>84</v>
      </c>
      <c r="I12" s="33" t="s">
        <v>102</v>
      </c>
      <c r="J12" s="28" t="s">
        <v>131</v>
      </c>
      <c r="K12" s="50">
        <v>0</v>
      </c>
      <c r="L12" s="31">
        <v>0</v>
      </c>
      <c r="M12" s="51">
        <v>0</v>
      </c>
      <c r="N12" s="51">
        <v>0</v>
      </c>
      <c r="O12" s="30">
        <v>0</v>
      </c>
      <c r="P12" s="51">
        <v>80</v>
      </c>
      <c r="Q12" s="51">
        <v>70</v>
      </c>
      <c r="R12" s="31">
        <v>4</v>
      </c>
      <c r="S12" s="30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0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0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2">
        <v>0</v>
      </c>
      <c r="AO12" s="32">
        <v>0</v>
      </c>
      <c r="AP12" s="25" t="s">
        <v>87</v>
      </c>
      <c r="AQ12" s="33" t="s">
        <v>88</v>
      </c>
      <c r="AR12" s="33" t="s">
        <v>102</v>
      </c>
      <c r="AS12" s="28" t="s">
        <v>131</v>
      </c>
      <c r="AT12" s="33" t="s">
        <v>103</v>
      </c>
      <c r="AU12" s="47" t="s">
        <v>119</v>
      </c>
      <c r="AV12" s="48"/>
      <c r="AW12" s="34"/>
      <c r="AX12" s="35"/>
      <c r="AY12" s="35"/>
      <c r="AZ12" s="35"/>
      <c r="BA12" s="35">
        <v>0.2</v>
      </c>
      <c r="BB12" s="35">
        <v>1.2210000000000001</v>
      </c>
      <c r="BC12" s="37">
        <f t="shared" si="3"/>
        <v>1.421</v>
      </c>
      <c r="BD12" s="35" t="s">
        <v>113</v>
      </c>
      <c r="BE12" s="48"/>
      <c r="BF12" s="48"/>
      <c r="BG12" s="48"/>
      <c r="BH12" s="39">
        <f t="shared" si="9"/>
        <v>1.421</v>
      </c>
      <c r="BI12" s="40">
        <f>BH12/BV12</f>
        <v>9.4733333333333336E-2</v>
      </c>
      <c r="BJ12" s="21">
        <v>40</v>
      </c>
      <c r="BK12" s="21">
        <v>10</v>
      </c>
      <c r="BL12" s="21">
        <v>0</v>
      </c>
      <c r="BM12" s="21">
        <v>10</v>
      </c>
      <c r="BN12" s="21">
        <v>0</v>
      </c>
      <c r="BO12" s="21">
        <v>20</v>
      </c>
      <c r="BP12" s="41">
        <f t="shared" si="4"/>
        <v>50</v>
      </c>
      <c r="BQ12" s="41">
        <f t="shared" si="5"/>
        <v>10</v>
      </c>
      <c r="BR12" s="41">
        <f t="shared" si="6"/>
        <v>20</v>
      </c>
      <c r="BS12" s="41">
        <f t="shared" si="7"/>
        <v>80</v>
      </c>
      <c r="BT12" s="42" t="s">
        <v>100</v>
      </c>
      <c r="BU12" s="158" t="s">
        <v>141</v>
      </c>
      <c r="BV12" s="158">
        <v>15</v>
      </c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</row>
    <row r="13" spans="1:114" ht="13.5" customHeight="1" x14ac:dyDescent="0.2">
      <c r="A13" s="22" t="s">
        <v>142</v>
      </c>
      <c r="B13" s="28" t="s">
        <v>143</v>
      </c>
      <c r="C13" s="28" t="s">
        <v>144</v>
      </c>
      <c r="D13" s="27" t="s">
        <v>140</v>
      </c>
      <c r="E13" s="26" t="s">
        <v>81</v>
      </c>
      <c r="F13" s="23" t="s">
        <v>82</v>
      </c>
      <c r="G13" s="28" t="s">
        <v>83</v>
      </c>
      <c r="H13" s="28" t="s">
        <v>84</v>
      </c>
      <c r="I13" s="28" t="s">
        <v>85</v>
      </c>
      <c r="J13" s="26" t="s">
        <v>131</v>
      </c>
      <c r="K13" s="30">
        <v>18</v>
      </c>
      <c r="L13" s="31">
        <v>13</v>
      </c>
      <c r="M13" s="31">
        <v>4</v>
      </c>
      <c r="N13" s="31">
        <v>1</v>
      </c>
      <c r="O13" s="45">
        <f t="shared" si="0"/>
        <v>86</v>
      </c>
      <c r="P13" s="31">
        <v>62</v>
      </c>
      <c r="Q13" s="31">
        <v>20</v>
      </c>
      <c r="R13" s="31">
        <v>4</v>
      </c>
      <c r="S13" s="45">
        <f t="shared" si="8"/>
        <v>13</v>
      </c>
      <c r="T13" s="31">
        <v>0</v>
      </c>
      <c r="U13" s="31">
        <v>6</v>
      </c>
      <c r="V13" s="31">
        <v>4</v>
      </c>
      <c r="W13" s="31">
        <v>3</v>
      </c>
      <c r="X13" s="31">
        <v>0</v>
      </c>
      <c r="Y13" s="31">
        <v>0</v>
      </c>
      <c r="Z13" s="45">
        <f t="shared" si="1"/>
        <v>4</v>
      </c>
      <c r="AA13" s="31">
        <v>0</v>
      </c>
      <c r="AB13" s="31">
        <v>2</v>
      </c>
      <c r="AC13" s="31">
        <v>2</v>
      </c>
      <c r="AD13" s="31">
        <v>0</v>
      </c>
      <c r="AE13" s="31">
        <v>0</v>
      </c>
      <c r="AF13" s="31">
        <v>0</v>
      </c>
      <c r="AG13" s="45">
        <f t="shared" si="2"/>
        <v>1</v>
      </c>
      <c r="AH13" s="31">
        <v>0</v>
      </c>
      <c r="AI13" s="31">
        <v>1</v>
      </c>
      <c r="AJ13" s="31">
        <v>0</v>
      </c>
      <c r="AK13" s="31">
        <v>0</v>
      </c>
      <c r="AL13" s="31">
        <v>0</v>
      </c>
      <c r="AM13" s="31">
        <v>0</v>
      </c>
      <c r="AN13" s="52">
        <f>(M13+N13)/K13</f>
        <v>0.27777777777777779</v>
      </c>
      <c r="AO13" s="52">
        <f>N13/K13</f>
        <v>5.5555555555555552E-2</v>
      </c>
      <c r="AP13" s="25" t="s">
        <v>87</v>
      </c>
      <c r="AQ13" s="25" t="s">
        <v>88</v>
      </c>
      <c r="AR13" s="28" t="s">
        <v>85</v>
      </c>
      <c r="AS13" s="28" t="s">
        <v>131</v>
      </c>
      <c r="AT13" s="28" t="s">
        <v>90</v>
      </c>
      <c r="AU13" s="25" t="s">
        <v>136</v>
      </c>
      <c r="AV13" s="48"/>
      <c r="AW13" s="34">
        <v>1.2573147</v>
      </c>
      <c r="AX13" s="35"/>
      <c r="AY13" s="36"/>
      <c r="AZ13" s="36"/>
      <c r="BA13" s="36"/>
      <c r="BB13" s="36"/>
      <c r="BC13" s="37">
        <f t="shared" si="3"/>
        <v>1.2573147</v>
      </c>
      <c r="BD13" s="35" t="s">
        <v>113</v>
      </c>
      <c r="BE13" s="48"/>
      <c r="BF13" s="48">
        <v>0.4</v>
      </c>
      <c r="BG13" s="48">
        <v>4.8167300000000003E-2</v>
      </c>
      <c r="BH13" s="39">
        <f t="shared" si="9"/>
        <v>1.7054820000000002</v>
      </c>
      <c r="BI13" s="40">
        <f>BH13/K13</f>
        <v>9.4749000000000014E-2</v>
      </c>
      <c r="BJ13" s="21">
        <v>40</v>
      </c>
      <c r="BK13" s="21">
        <v>10</v>
      </c>
      <c r="BL13" s="21">
        <v>10</v>
      </c>
      <c r="BM13" s="21">
        <v>30</v>
      </c>
      <c r="BN13" s="21">
        <v>0</v>
      </c>
      <c r="BO13" s="21">
        <v>20</v>
      </c>
      <c r="BP13" s="41">
        <f t="shared" si="4"/>
        <v>50</v>
      </c>
      <c r="BQ13" s="41">
        <f t="shared" si="5"/>
        <v>40</v>
      </c>
      <c r="BR13" s="41">
        <f t="shared" si="6"/>
        <v>20</v>
      </c>
      <c r="BS13" s="41">
        <f t="shared" si="7"/>
        <v>110</v>
      </c>
      <c r="BT13" s="42" t="s">
        <v>100</v>
      </c>
      <c r="BU13" s="30"/>
      <c r="BV13" s="30"/>
      <c r="BW13" s="7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</row>
    <row r="14" spans="1:114" ht="13.5" customHeight="1" x14ac:dyDescent="0.2">
      <c r="A14" s="21" t="s">
        <v>145</v>
      </c>
      <c r="B14" s="33" t="s">
        <v>146</v>
      </c>
      <c r="C14" s="47" t="s">
        <v>144</v>
      </c>
      <c r="D14" s="28" t="s">
        <v>140</v>
      </c>
      <c r="E14" s="26" t="s">
        <v>81</v>
      </c>
      <c r="F14" s="21" t="s">
        <v>82</v>
      </c>
      <c r="G14" s="26" t="s">
        <v>125</v>
      </c>
      <c r="H14" s="26" t="s">
        <v>125</v>
      </c>
      <c r="I14" s="47" t="s">
        <v>96</v>
      </c>
      <c r="J14" s="47" t="s">
        <v>131</v>
      </c>
      <c r="K14" s="53">
        <v>0</v>
      </c>
      <c r="L14" s="24">
        <v>0</v>
      </c>
      <c r="M14" s="24">
        <v>0</v>
      </c>
      <c r="N14" s="21">
        <v>0</v>
      </c>
      <c r="O14" s="30">
        <v>0</v>
      </c>
      <c r="P14" s="24">
        <v>204</v>
      </c>
      <c r="Q14" s="24">
        <v>56</v>
      </c>
      <c r="R14" s="24">
        <v>31</v>
      </c>
      <c r="S14" s="30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0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0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2">
        <v>0</v>
      </c>
      <c r="AO14" s="32">
        <v>0</v>
      </c>
      <c r="AP14" s="25" t="s">
        <v>87</v>
      </c>
      <c r="AQ14" s="28" t="s">
        <v>88</v>
      </c>
      <c r="AR14" s="47" t="s">
        <v>96</v>
      </c>
      <c r="AS14" s="47" t="s">
        <v>131</v>
      </c>
      <c r="AT14" s="47" t="s">
        <v>111</v>
      </c>
      <c r="AU14" s="47" t="s">
        <v>89</v>
      </c>
      <c r="AV14" s="48"/>
      <c r="AW14" s="34"/>
      <c r="AX14" s="35"/>
      <c r="AY14" s="35">
        <v>2.5</v>
      </c>
      <c r="AZ14" s="35">
        <v>1.671</v>
      </c>
      <c r="BA14" s="36"/>
      <c r="BB14" s="36"/>
      <c r="BC14" s="37">
        <f t="shared" si="3"/>
        <v>4.1710000000000003</v>
      </c>
      <c r="BD14" s="21" t="s">
        <v>113</v>
      </c>
      <c r="BE14" s="21"/>
      <c r="BF14" s="21"/>
      <c r="BG14" s="21"/>
      <c r="BH14" s="39">
        <f t="shared" si="9"/>
        <v>4.1710000000000003</v>
      </c>
      <c r="BI14" s="40">
        <f>BH14/BV14</f>
        <v>6.6206349206349213E-2</v>
      </c>
      <c r="BJ14" s="21">
        <v>40</v>
      </c>
      <c r="BK14" s="21">
        <v>10</v>
      </c>
      <c r="BL14" s="21">
        <v>40</v>
      </c>
      <c r="BM14" s="21">
        <v>70</v>
      </c>
      <c r="BN14" s="21">
        <v>0</v>
      </c>
      <c r="BO14" s="54">
        <v>10</v>
      </c>
      <c r="BP14" s="41">
        <f t="shared" si="4"/>
        <v>50</v>
      </c>
      <c r="BQ14" s="41">
        <f t="shared" si="5"/>
        <v>110</v>
      </c>
      <c r="BR14" s="55">
        <f t="shared" si="6"/>
        <v>10</v>
      </c>
      <c r="BS14" s="55">
        <f t="shared" si="7"/>
        <v>170</v>
      </c>
      <c r="BT14" s="42" t="s">
        <v>114</v>
      </c>
      <c r="BU14" s="159" t="s">
        <v>147</v>
      </c>
      <c r="BV14" s="159">
        <v>63</v>
      </c>
      <c r="BW14" s="7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</row>
    <row r="15" spans="1:114" ht="13.5" customHeight="1" x14ac:dyDescent="0.2">
      <c r="A15" s="21" t="s">
        <v>148</v>
      </c>
      <c r="B15" s="2" t="s">
        <v>78</v>
      </c>
      <c r="C15" s="27" t="s">
        <v>149</v>
      </c>
      <c r="D15" s="27" t="s">
        <v>140</v>
      </c>
      <c r="E15" s="26" t="s">
        <v>81</v>
      </c>
      <c r="F15" s="21" t="s">
        <v>110</v>
      </c>
      <c r="G15" s="25" t="s">
        <v>125</v>
      </c>
      <c r="H15" s="25" t="s">
        <v>125</v>
      </c>
      <c r="I15" s="56" t="s">
        <v>102</v>
      </c>
      <c r="J15" s="26" t="s">
        <v>150</v>
      </c>
      <c r="K15" s="45">
        <v>0</v>
      </c>
      <c r="L15" s="31">
        <v>0</v>
      </c>
      <c r="M15" s="31">
        <v>0</v>
      </c>
      <c r="N15" s="21">
        <v>0</v>
      </c>
      <c r="O15" s="30">
        <v>0</v>
      </c>
      <c r="P15" s="21">
        <v>76</v>
      </c>
      <c r="Q15" s="21">
        <v>42</v>
      </c>
      <c r="R15" s="21">
        <v>4</v>
      </c>
      <c r="S15" s="30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0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0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2">
        <v>0</v>
      </c>
      <c r="AO15" s="32">
        <v>0</v>
      </c>
      <c r="AP15" s="25" t="s">
        <v>87</v>
      </c>
      <c r="AQ15" s="27" t="s">
        <v>88</v>
      </c>
      <c r="AR15" s="25" t="s">
        <v>102</v>
      </c>
      <c r="AS15" s="25" t="s">
        <v>150</v>
      </c>
      <c r="AT15" s="25" t="s">
        <v>103</v>
      </c>
      <c r="AU15" s="25" t="s">
        <v>126</v>
      </c>
      <c r="AV15" s="48">
        <v>0.314</v>
      </c>
      <c r="AW15" s="34"/>
      <c r="AX15" s="35"/>
      <c r="AY15" s="35"/>
      <c r="AZ15" s="35"/>
      <c r="BA15" s="35">
        <v>1.9379999999999999</v>
      </c>
      <c r="BB15" s="35">
        <v>1</v>
      </c>
      <c r="BC15" s="37">
        <f t="shared" si="3"/>
        <v>3.2519999999999998</v>
      </c>
      <c r="BD15" s="21"/>
      <c r="BE15" s="48"/>
      <c r="BF15" s="48"/>
      <c r="BG15" s="21"/>
      <c r="BH15" s="39">
        <f t="shared" si="9"/>
        <v>3.2519999999999998</v>
      </c>
      <c r="BI15" s="40">
        <f>BH15/BV15</f>
        <v>0.1084</v>
      </c>
      <c r="BJ15" s="21">
        <v>40</v>
      </c>
      <c r="BK15" s="21">
        <v>10</v>
      </c>
      <c r="BL15" s="21">
        <v>50</v>
      </c>
      <c r="BM15" s="21">
        <v>30</v>
      </c>
      <c r="BN15" s="21">
        <v>0</v>
      </c>
      <c r="BO15" s="21">
        <v>10</v>
      </c>
      <c r="BP15" s="41">
        <f t="shared" si="4"/>
        <v>50</v>
      </c>
      <c r="BQ15" s="41">
        <f t="shared" si="5"/>
        <v>80</v>
      </c>
      <c r="BR15" s="41">
        <f t="shared" si="6"/>
        <v>10</v>
      </c>
      <c r="BS15" s="41">
        <f t="shared" si="7"/>
        <v>140</v>
      </c>
      <c r="BT15" s="42" t="s">
        <v>114</v>
      </c>
      <c r="BU15" s="157" t="s">
        <v>151</v>
      </c>
      <c r="BV15" s="157">
        <v>30</v>
      </c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</row>
    <row r="16" spans="1:114" ht="13.5" customHeight="1" x14ac:dyDescent="0.2">
      <c r="A16" s="21" t="s">
        <v>152</v>
      </c>
      <c r="B16" s="33" t="s">
        <v>153</v>
      </c>
      <c r="C16" s="26" t="s">
        <v>154</v>
      </c>
      <c r="D16" s="27" t="s">
        <v>155</v>
      </c>
      <c r="E16" s="26" t="s">
        <v>156</v>
      </c>
      <c r="F16" s="21" t="s">
        <v>82</v>
      </c>
      <c r="G16" s="25" t="s">
        <v>125</v>
      </c>
      <c r="H16" s="25" t="s">
        <v>125</v>
      </c>
      <c r="I16" s="56" t="s">
        <v>96</v>
      </c>
      <c r="J16" s="26" t="s">
        <v>131</v>
      </c>
      <c r="K16" s="30">
        <v>10</v>
      </c>
      <c r="L16" s="31">
        <v>10</v>
      </c>
      <c r="M16" s="31">
        <v>0</v>
      </c>
      <c r="N16" s="31">
        <v>0</v>
      </c>
      <c r="O16" s="30">
        <f t="shared" ref="O16:O42" si="10">SUM(P16:R16)</f>
        <v>40</v>
      </c>
      <c r="P16" s="31">
        <v>40</v>
      </c>
      <c r="Q16" s="31">
        <v>0</v>
      </c>
      <c r="R16" s="31">
        <v>0</v>
      </c>
      <c r="S16" s="30">
        <f t="shared" si="8"/>
        <v>10</v>
      </c>
      <c r="T16" s="21">
        <v>0</v>
      </c>
      <c r="U16" s="31">
        <v>10</v>
      </c>
      <c r="V16" s="31">
        <v>0</v>
      </c>
      <c r="W16" s="21">
        <v>0</v>
      </c>
      <c r="X16" s="21">
        <v>0</v>
      </c>
      <c r="Y16" s="21">
        <v>0</v>
      </c>
      <c r="Z16" s="30">
        <f t="shared" si="1"/>
        <v>0</v>
      </c>
      <c r="AA16" s="31">
        <v>0</v>
      </c>
      <c r="AB16" s="31">
        <v>0</v>
      </c>
      <c r="AC16" s="31">
        <v>0</v>
      </c>
      <c r="AD16" s="31">
        <v>0</v>
      </c>
      <c r="AE16" s="21">
        <v>0</v>
      </c>
      <c r="AF16" s="21">
        <v>0</v>
      </c>
      <c r="AG16" s="30">
        <f t="shared" ref="AG16:AG58" si="11">SUM(AH16:AM16)</f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2">
        <f>(M16+N16)/K16</f>
        <v>0</v>
      </c>
      <c r="AO16" s="32">
        <f>N16/K16</f>
        <v>0</v>
      </c>
      <c r="AP16" s="25" t="s">
        <v>87</v>
      </c>
      <c r="AQ16" s="25" t="s">
        <v>88</v>
      </c>
      <c r="AR16" s="47" t="s">
        <v>96</v>
      </c>
      <c r="AS16" s="26" t="s">
        <v>131</v>
      </c>
      <c r="AT16" s="25" t="s">
        <v>99</v>
      </c>
      <c r="AU16" s="57" t="s">
        <v>126</v>
      </c>
      <c r="AV16" s="48"/>
      <c r="AW16" s="34"/>
      <c r="AX16" s="35"/>
      <c r="AY16" s="35">
        <v>0.49</v>
      </c>
      <c r="AZ16" s="36"/>
      <c r="BA16" s="36"/>
      <c r="BB16" s="36"/>
      <c r="BC16" s="37">
        <f t="shared" si="3"/>
        <v>0.49</v>
      </c>
      <c r="BD16" s="21"/>
      <c r="BE16" s="21"/>
      <c r="BF16" s="21"/>
      <c r="BG16" s="21"/>
      <c r="BH16" s="39">
        <f t="shared" si="9"/>
        <v>0.49</v>
      </c>
      <c r="BI16" s="40">
        <f>BH16/K16</f>
        <v>4.9000000000000002E-2</v>
      </c>
      <c r="BJ16" s="21">
        <v>50</v>
      </c>
      <c r="BK16" s="21">
        <v>20</v>
      </c>
      <c r="BL16" s="21">
        <v>10</v>
      </c>
      <c r="BM16" s="21">
        <v>30</v>
      </c>
      <c r="BN16" s="21">
        <v>0</v>
      </c>
      <c r="BO16" s="21">
        <v>10</v>
      </c>
      <c r="BP16" s="41">
        <f t="shared" si="4"/>
        <v>70</v>
      </c>
      <c r="BQ16" s="41">
        <f t="shared" si="5"/>
        <v>40</v>
      </c>
      <c r="BR16" s="41">
        <f t="shared" si="6"/>
        <v>10</v>
      </c>
      <c r="BS16" s="41">
        <f t="shared" si="7"/>
        <v>120</v>
      </c>
      <c r="BT16" s="42" t="s">
        <v>100</v>
      </c>
      <c r="BU16" s="30"/>
      <c r="BV16" s="30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</row>
    <row r="17" spans="1:114" ht="13.5" customHeight="1" x14ac:dyDescent="0.2">
      <c r="A17" s="22" t="s">
        <v>157</v>
      </c>
      <c r="B17" s="27" t="s">
        <v>78</v>
      </c>
      <c r="C17" s="27" t="s">
        <v>158</v>
      </c>
      <c r="D17" s="27" t="s">
        <v>108</v>
      </c>
      <c r="E17" s="26" t="s">
        <v>109</v>
      </c>
      <c r="F17" s="22" t="s">
        <v>82</v>
      </c>
      <c r="G17" s="25" t="s">
        <v>125</v>
      </c>
      <c r="H17" s="25" t="s">
        <v>125</v>
      </c>
      <c r="I17" s="56" t="s">
        <v>85</v>
      </c>
      <c r="J17" s="26" t="s">
        <v>89</v>
      </c>
      <c r="K17" s="45">
        <v>6</v>
      </c>
      <c r="L17" s="31">
        <v>4</v>
      </c>
      <c r="M17" s="31">
        <v>0</v>
      </c>
      <c r="N17" s="31">
        <v>2</v>
      </c>
      <c r="O17" s="30">
        <f t="shared" si="10"/>
        <v>27</v>
      </c>
      <c r="P17" s="31">
        <v>19</v>
      </c>
      <c r="Q17" s="31">
        <v>0</v>
      </c>
      <c r="R17" s="31">
        <v>8</v>
      </c>
      <c r="S17" s="30">
        <f t="shared" si="8"/>
        <v>4</v>
      </c>
      <c r="T17" s="21">
        <v>0</v>
      </c>
      <c r="U17" s="31">
        <v>2</v>
      </c>
      <c r="V17" s="31">
        <v>1</v>
      </c>
      <c r="W17" s="21">
        <v>1</v>
      </c>
      <c r="X17" s="21">
        <v>0</v>
      </c>
      <c r="Y17" s="21">
        <v>0</v>
      </c>
      <c r="Z17" s="30">
        <f t="shared" si="1"/>
        <v>0</v>
      </c>
      <c r="AA17" s="31">
        <v>0</v>
      </c>
      <c r="AB17" s="31">
        <v>0</v>
      </c>
      <c r="AC17" s="31">
        <v>0</v>
      </c>
      <c r="AD17" s="31">
        <v>0</v>
      </c>
      <c r="AE17" s="21">
        <v>0</v>
      </c>
      <c r="AF17" s="21">
        <v>0</v>
      </c>
      <c r="AG17" s="30">
        <f t="shared" si="11"/>
        <v>2</v>
      </c>
      <c r="AH17" s="31">
        <v>0</v>
      </c>
      <c r="AI17" s="31">
        <v>2</v>
      </c>
      <c r="AJ17" s="31">
        <v>0</v>
      </c>
      <c r="AK17" s="31">
        <v>0</v>
      </c>
      <c r="AL17" s="31">
        <v>0</v>
      </c>
      <c r="AM17" s="31">
        <v>0</v>
      </c>
      <c r="AN17" s="32">
        <f>(M17+N17)/K17</f>
        <v>0.33333333333333331</v>
      </c>
      <c r="AO17" s="32">
        <f>N17/K17</f>
        <v>0.33333333333333331</v>
      </c>
      <c r="AP17" s="25" t="s">
        <v>87</v>
      </c>
      <c r="AQ17" s="27" t="s">
        <v>88</v>
      </c>
      <c r="AR17" s="25" t="s">
        <v>85</v>
      </c>
      <c r="AS17" s="25" t="s">
        <v>89</v>
      </c>
      <c r="AT17" s="25" t="s">
        <v>118</v>
      </c>
      <c r="AU17" s="25" t="s">
        <v>150</v>
      </c>
      <c r="AV17" s="48"/>
      <c r="AW17" s="35">
        <v>0.68400000000000005</v>
      </c>
      <c r="AY17" s="36"/>
      <c r="AZ17" s="36"/>
      <c r="BA17" s="36"/>
      <c r="BB17" s="36"/>
      <c r="BC17" s="37">
        <f t="shared" si="3"/>
        <v>0.68400000000000005</v>
      </c>
      <c r="BD17" s="35"/>
      <c r="BE17" s="48"/>
      <c r="BF17" s="48"/>
      <c r="BG17" s="48"/>
      <c r="BH17" s="39">
        <f t="shared" si="9"/>
        <v>0.68400000000000005</v>
      </c>
      <c r="BI17" s="40">
        <f>BH17/K17</f>
        <v>0.114</v>
      </c>
      <c r="BJ17" s="21">
        <v>30</v>
      </c>
      <c r="BK17" s="21">
        <v>25</v>
      </c>
      <c r="BL17" s="21">
        <v>30</v>
      </c>
      <c r="BM17" s="21">
        <v>70</v>
      </c>
      <c r="BN17" s="21">
        <v>0</v>
      </c>
      <c r="BO17" s="21">
        <v>10</v>
      </c>
      <c r="BP17" s="41">
        <f t="shared" si="4"/>
        <v>55</v>
      </c>
      <c r="BQ17" s="41">
        <f t="shared" si="5"/>
        <v>100</v>
      </c>
      <c r="BR17" s="41">
        <f t="shared" si="6"/>
        <v>10</v>
      </c>
      <c r="BS17" s="41">
        <f t="shared" si="7"/>
        <v>165</v>
      </c>
      <c r="BT17" s="42" t="s">
        <v>114</v>
      </c>
      <c r="BU17" s="45"/>
      <c r="BV17" s="45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</row>
    <row r="18" spans="1:114" ht="13.5" customHeight="1" x14ac:dyDescent="0.2">
      <c r="A18" s="22" t="s">
        <v>159</v>
      </c>
      <c r="B18" s="27" t="s">
        <v>160</v>
      </c>
      <c r="C18" s="27" t="s">
        <v>161</v>
      </c>
      <c r="D18" s="27" t="s">
        <v>130</v>
      </c>
      <c r="E18" s="26" t="s">
        <v>81</v>
      </c>
      <c r="F18" s="22" t="s">
        <v>110</v>
      </c>
      <c r="G18" s="25" t="s">
        <v>125</v>
      </c>
      <c r="H18" s="25" t="s">
        <v>162</v>
      </c>
      <c r="I18" s="29" t="s">
        <v>102</v>
      </c>
      <c r="J18" s="47" t="s">
        <v>126</v>
      </c>
      <c r="K18" s="30">
        <v>0</v>
      </c>
      <c r="L18" s="31">
        <v>0</v>
      </c>
      <c r="M18" s="31">
        <v>0</v>
      </c>
      <c r="N18" s="31">
        <v>0</v>
      </c>
      <c r="O18" s="30">
        <v>0</v>
      </c>
      <c r="P18" s="31">
        <v>105</v>
      </c>
      <c r="Q18" s="31">
        <v>0</v>
      </c>
      <c r="R18" s="31">
        <v>0</v>
      </c>
      <c r="S18" s="30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0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0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2">
        <v>0</v>
      </c>
      <c r="AO18" s="32">
        <v>0</v>
      </c>
      <c r="AP18" s="25" t="s">
        <v>87</v>
      </c>
      <c r="AQ18" s="27" t="s">
        <v>88</v>
      </c>
      <c r="AR18" s="33" t="s">
        <v>102</v>
      </c>
      <c r="AS18" s="33" t="s">
        <v>126</v>
      </c>
      <c r="AT18" s="33" t="s">
        <v>103</v>
      </c>
      <c r="AU18" s="33" t="s">
        <v>119</v>
      </c>
      <c r="AV18" s="48"/>
      <c r="AW18" s="34"/>
      <c r="AX18" s="34"/>
      <c r="AY18" s="36"/>
      <c r="AZ18" s="34"/>
      <c r="BA18" s="35">
        <v>0.1</v>
      </c>
      <c r="BB18" s="35">
        <v>2.7709999999999999</v>
      </c>
      <c r="BC18" s="37">
        <f t="shared" si="3"/>
        <v>2.871</v>
      </c>
      <c r="BD18" s="35" t="s">
        <v>113</v>
      </c>
      <c r="BE18" s="48"/>
      <c r="BF18" s="48"/>
      <c r="BG18" s="48"/>
      <c r="BH18" s="39">
        <f t="shared" si="9"/>
        <v>2.871</v>
      </c>
      <c r="BI18" s="40">
        <f>BH18/BV18</f>
        <v>9.9000000000000005E-2</v>
      </c>
      <c r="BJ18" s="21">
        <v>40</v>
      </c>
      <c r="BK18" s="21">
        <v>5</v>
      </c>
      <c r="BL18" s="21">
        <v>0</v>
      </c>
      <c r="BM18" s="21">
        <v>30</v>
      </c>
      <c r="BN18" s="21">
        <v>20</v>
      </c>
      <c r="BO18" s="54">
        <v>10</v>
      </c>
      <c r="BP18" s="41">
        <f t="shared" si="4"/>
        <v>45</v>
      </c>
      <c r="BQ18" s="41">
        <f t="shared" si="5"/>
        <v>30</v>
      </c>
      <c r="BR18" s="55">
        <f t="shared" si="6"/>
        <v>30</v>
      </c>
      <c r="BS18" s="55">
        <f t="shared" si="7"/>
        <v>105</v>
      </c>
      <c r="BT18" s="42" t="s">
        <v>100</v>
      </c>
      <c r="BU18" s="156" t="s">
        <v>163</v>
      </c>
      <c r="BV18" s="156">
        <v>29</v>
      </c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</row>
    <row r="19" spans="1:114" ht="13.5" customHeight="1" x14ac:dyDescent="0.2">
      <c r="A19" s="22" t="s">
        <v>164</v>
      </c>
      <c r="B19" s="28" t="s">
        <v>165</v>
      </c>
      <c r="C19" s="28" t="s">
        <v>161</v>
      </c>
      <c r="D19" s="27" t="s">
        <v>130</v>
      </c>
      <c r="E19" s="26" t="s">
        <v>81</v>
      </c>
      <c r="F19" s="22" t="s">
        <v>110</v>
      </c>
      <c r="G19" s="28" t="s">
        <v>84</v>
      </c>
      <c r="H19" s="28" t="s">
        <v>84</v>
      </c>
      <c r="I19" s="29" t="s">
        <v>118</v>
      </c>
      <c r="J19" s="47" t="s">
        <v>136</v>
      </c>
      <c r="K19" s="45">
        <v>11</v>
      </c>
      <c r="L19" s="51">
        <v>6</v>
      </c>
      <c r="M19" s="51">
        <v>0</v>
      </c>
      <c r="N19" s="31">
        <v>5</v>
      </c>
      <c r="O19" s="30">
        <f t="shared" si="10"/>
        <v>47</v>
      </c>
      <c r="P19" s="31">
        <v>24</v>
      </c>
      <c r="Q19" s="31">
        <v>0</v>
      </c>
      <c r="R19" s="31">
        <v>23</v>
      </c>
      <c r="S19" s="30">
        <f t="shared" si="8"/>
        <v>6</v>
      </c>
      <c r="T19" s="31">
        <v>0</v>
      </c>
      <c r="U19" s="31">
        <v>6</v>
      </c>
      <c r="V19" s="31">
        <v>0</v>
      </c>
      <c r="W19" s="31">
        <v>0</v>
      </c>
      <c r="X19" s="31">
        <v>0</v>
      </c>
      <c r="Y19" s="31">
        <v>0</v>
      </c>
      <c r="Z19" s="30">
        <f t="shared" si="1"/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164">
        <f t="shared" si="11"/>
        <v>5</v>
      </c>
      <c r="AH19" s="31">
        <v>0</v>
      </c>
      <c r="AI19" s="31">
        <v>2</v>
      </c>
      <c r="AJ19" s="31">
        <v>3</v>
      </c>
      <c r="AK19" s="31">
        <v>0</v>
      </c>
      <c r="AL19" s="31">
        <v>0</v>
      </c>
      <c r="AM19" s="31">
        <v>0</v>
      </c>
      <c r="AN19" s="32">
        <f>(Z19+AG19)/K19</f>
        <v>0.45454545454545453</v>
      </c>
      <c r="AO19" s="32">
        <f>N19/K19</f>
        <v>0.45454545454545453</v>
      </c>
      <c r="AP19" s="25" t="s">
        <v>87</v>
      </c>
      <c r="AQ19" s="25" t="s">
        <v>88</v>
      </c>
      <c r="AR19" s="33" t="s">
        <v>118</v>
      </c>
      <c r="AS19" s="33" t="s">
        <v>136</v>
      </c>
      <c r="AT19" s="59" t="s">
        <v>90</v>
      </c>
      <c r="AU19" s="33" t="s">
        <v>91</v>
      </c>
      <c r="AV19" s="48"/>
      <c r="AW19" s="34">
        <v>1.0422389999999999</v>
      </c>
      <c r="AX19" s="34"/>
      <c r="AY19" s="34"/>
      <c r="AZ19" s="34"/>
      <c r="BA19" s="36"/>
      <c r="BB19" s="36"/>
      <c r="BC19" s="37">
        <f t="shared" si="3"/>
        <v>1.0422389999999999</v>
      </c>
      <c r="BD19" s="35"/>
      <c r="BE19" s="38"/>
      <c r="BF19" s="38"/>
      <c r="BG19" s="38"/>
      <c r="BH19" s="39">
        <f t="shared" si="9"/>
        <v>1.0422389999999999</v>
      </c>
      <c r="BI19" s="40">
        <f>BH19/K19</f>
        <v>9.4748999999999986E-2</v>
      </c>
      <c r="BJ19" s="21">
        <v>40</v>
      </c>
      <c r="BK19" s="21">
        <v>5</v>
      </c>
      <c r="BL19" s="21">
        <v>0</v>
      </c>
      <c r="BM19" s="21">
        <v>30</v>
      </c>
      <c r="BN19" s="21">
        <v>20</v>
      </c>
      <c r="BO19" s="21">
        <v>30</v>
      </c>
      <c r="BP19" s="41">
        <f t="shared" si="4"/>
        <v>45</v>
      </c>
      <c r="BQ19" s="41">
        <f t="shared" si="5"/>
        <v>30</v>
      </c>
      <c r="BR19" s="55">
        <f t="shared" si="6"/>
        <v>50</v>
      </c>
      <c r="BS19" s="55">
        <f t="shared" si="7"/>
        <v>125</v>
      </c>
      <c r="BT19" s="42" t="s">
        <v>100</v>
      </c>
      <c r="BU19" s="45"/>
      <c r="BV19" s="45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</row>
    <row r="20" spans="1:114" ht="13.5" customHeight="1" x14ac:dyDescent="0.2">
      <c r="A20" s="22" t="s">
        <v>166</v>
      </c>
      <c r="B20" s="28" t="s">
        <v>167</v>
      </c>
      <c r="C20" s="28" t="s">
        <v>161</v>
      </c>
      <c r="D20" s="28" t="s">
        <v>130</v>
      </c>
      <c r="E20" s="26" t="s">
        <v>81</v>
      </c>
      <c r="F20" s="22" t="s">
        <v>110</v>
      </c>
      <c r="G20" s="28" t="s">
        <v>84</v>
      </c>
      <c r="H20" s="28" t="s">
        <v>84</v>
      </c>
      <c r="I20" s="28" t="s">
        <v>168</v>
      </c>
      <c r="J20" s="47" t="s">
        <v>131</v>
      </c>
      <c r="K20" s="45">
        <v>19</v>
      </c>
      <c r="L20" s="51">
        <v>12</v>
      </c>
      <c r="M20" s="51">
        <v>6</v>
      </c>
      <c r="N20" s="31">
        <v>1</v>
      </c>
      <c r="O20" s="30">
        <f t="shared" si="10"/>
        <v>94</v>
      </c>
      <c r="P20" s="31">
        <v>58</v>
      </c>
      <c r="Q20" s="31">
        <v>32</v>
      </c>
      <c r="R20" s="31">
        <v>4</v>
      </c>
      <c r="S20" s="30">
        <f t="shared" si="8"/>
        <v>12</v>
      </c>
      <c r="T20" s="31">
        <v>0</v>
      </c>
      <c r="U20" s="31">
        <v>6</v>
      </c>
      <c r="V20" s="31">
        <v>4</v>
      </c>
      <c r="W20" s="31">
        <v>2</v>
      </c>
      <c r="X20" s="31">
        <v>0</v>
      </c>
      <c r="Y20" s="31">
        <v>0</v>
      </c>
      <c r="Z20" s="30">
        <f t="shared" si="1"/>
        <v>6</v>
      </c>
      <c r="AA20" s="31">
        <v>0</v>
      </c>
      <c r="AB20" s="31">
        <v>4</v>
      </c>
      <c r="AC20" s="31">
        <v>0</v>
      </c>
      <c r="AD20" s="31">
        <v>0</v>
      </c>
      <c r="AE20" s="31">
        <v>2</v>
      </c>
      <c r="AF20" s="31">
        <v>0</v>
      </c>
      <c r="AG20" s="30">
        <f t="shared" si="11"/>
        <v>1</v>
      </c>
      <c r="AH20" s="31">
        <v>0</v>
      </c>
      <c r="AI20" s="31">
        <v>1</v>
      </c>
      <c r="AJ20" s="31">
        <v>0</v>
      </c>
      <c r="AK20" s="31">
        <v>0</v>
      </c>
      <c r="AL20" s="31">
        <v>0</v>
      </c>
      <c r="AM20" s="31">
        <v>0</v>
      </c>
      <c r="AN20" s="32">
        <f>(Z20+AG20)/K20</f>
        <v>0.36842105263157893</v>
      </c>
      <c r="AO20" s="32">
        <f>N20/K20</f>
        <v>5.2631578947368418E-2</v>
      </c>
      <c r="AP20" s="25" t="s">
        <v>87</v>
      </c>
      <c r="AQ20" s="25" t="s">
        <v>88</v>
      </c>
      <c r="AR20" s="59" t="s">
        <v>85</v>
      </c>
      <c r="AS20" s="59" t="s">
        <v>91</v>
      </c>
      <c r="AT20" s="59" t="s">
        <v>118</v>
      </c>
      <c r="AU20" s="33" t="s">
        <v>136</v>
      </c>
      <c r="AV20" s="48">
        <v>1.1789187999999999</v>
      </c>
      <c r="AW20" s="34"/>
      <c r="AX20" s="34"/>
      <c r="AY20" s="34"/>
      <c r="AZ20" s="34"/>
      <c r="BA20" s="36"/>
      <c r="BB20" s="36"/>
      <c r="BC20" s="37">
        <f t="shared" si="3"/>
        <v>1.1789187999999999</v>
      </c>
      <c r="BD20" s="35" t="s">
        <v>113</v>
      </c>
      <c r="BE20" s="38"/>
      <c r="BF20" s="38">
        <v>0.5</v>
      </c>
      <c r="BG20" s="38"/>
      <c r="BH20" s="39">
        <f t="shared" si="9"/>
        <v>1.6789187999999999</v>
      </c>
      <c r="BI20" s="40">
        <f>BH20/K20</f>
        <v>8.8364147368421048E-2</v>
      </c>
      <c r="BJ20" s="21">
        <v>40</v>
      </c>
      <c r="BK20" s="21">
        <v>5</v>
      </c>
      <c r="BL20" s="21">
        <v>80</v>
      </c>
      <c r="BM20" s="21">
        <v>70</v>
      </c>
      <c r="BN20" s="21">
        <v>0</v>
      </c>
      <c r="BO20" s="21">
        <v>20</v>
      </c>
      <c r="BP20" s="41">
        <f t="shared" si="4"/>
        <v>45</v>
      </c>
      <c r="BQ20" s="41">
        <f t="shared" si="5"/>
        <v>150</v>
      </c>
      <c r="BR20" s="41">
        <f t="shared" si="6"/>
        <v>20</v>
      </c>
      <c r="BS20" s="41">
        <f t="shared" si="7"/>
        <v>215</v>
      </c>
      <c r="BT20" s="42" t="s">
        <v>92</v>
      </c>
      <c r="BU20" s="45"/>
      <c r="BV20" s="45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</row>
    <row r="21" spans="1:114" ht="13.5" customHeight="1" x14ac:dyDescent="0.2">
      <c r="A21" s="22" t="s">
        <v>169</v>
      </c>
      <c r="B21" s="27" t="s">
        <v>170</v>
      </c>
      <c r="C21" s="27" t="s">
        <v>171</v>
      </c>
      <c r="D21" s="27" t="s">
        <v>80</v>
      </c>
      <c r="E21" s="26" t="s">
        <v>81</v>
      </c>
      <c r="F21" s="22" t="s">
        <v>82</v>
      </c>
      <c r="G21" s="25" t="s">
        <v>125</v>
      </c>
      <c r="H21" s="25" t="s">
        <v>125</v>
      </c>
      <c r="I21" s="56" t="s">
        <v>90</v>
      </c>
      <c r="J21" s="26" t="s">
        <v>131</v>
      </c>
      <c r="K21" s="45">
        <v>53</v>
      </c>
      <c r="L21" s="31">
        <v>35</v>
      </c>
      <c r="M21" s="31">
        <v>17</v>
      </c>
      <c r="N21" s="31">
        <v>1</v>
      </c>
      <c r="O21" s="30">
        <f t="shared" si="10"/>
        <v>216</v>
      </c>
      <c r="P21" s="31">
        <v>140</v>
      </c>
      <c r="Q21" s="31">
        <v>72</v>
      </c>
      <c r="R21" s="31">
        <v>4</v>
      </c>
      <c r="S21" s="30">
        <f t="shared" si="8"/>
        <v>35</v>
      </c>
      <c r="T21" s="31">
        <v>0</v>
      </c>
      <c r="U21" s="31">
        <v>27</v>
      </c>
      <c r="V21" s="31">
        <v>8</v>
      </c>
      <c r="W21" s="31">
        <v>0</v>
      </c>
      <c r="X21" s="31">
        <v>0</v>
      </c>
      <c r="Y21" s="31">
        <v>0</v>
      </c>
      <c r="Z21" s="30">
        <f t="shared" si="1"/>
        <v>17</v>
      </c>
      <c r="AA21" s="31">
        <v>0</v>
      </c>
      <c r="AB21" s="31">
        <v>15</v>
      </c>
      <c r="AC21" s="31">
        <v>0</v>
      </c>
      <c r="AD21" s="31">
        <v>2</v>
      </c>
      <c r="AE21" s="31">
        <v>0</v>
      </c>
      <c r="AF21" s="31">
        <v>0</v>
      </c>
      <c r="AG21" s="30">
        <f t="shared" si="11"/>
        <v>1</v>
      </c>
      <c r="AH21" s="31">
        <v>0</v>
      </c>
      <c r="AI21" s="31">
        <v>1</v>
      </c>
      <c r="AJ21" s="31">
        <v>0</v>
      </c>
      <c r="AK21" s="31">
        <v>0</v>
      </c>
      <c r="AL21" s="31">
        <v>0</v>
      </c>
      <c r="AM21" s="31">
        <v>0</v>
      </c>
      <c r="AN21" s="32">
        <f>(M21+N21)/K21</f>
        <v>0.33962264150943394</v>
      </c>
      <c r="AO21" s="32">
        <f>N21/K21</f>
        <v>1.8867924528301886E-2</v>
      </c>
      <c r="AP21" s="25" t="s">
        <v>87</v>
      </c>
      <c r="AQ21" s="25" t="s">
        <v>88</v>
      </c>
      <c r="AR21" s="25" t="s">
        <v>90</v>
      </c>
      <c r="AS21" s="25" t="s">
        <v>131</v>
      </c>
      <c r="AT21" s="25" t="s">
        <v>102</v>
      </c>
      <c r="AU21" s="25" t="s">
        <v>126</v>
      </c>
      <c r="AV21" s="48"/>
      <c r="AW21" s="35"/>
      <c r="AX21" s="35">
        <v>0.83399999999999996</v>
      </c>
      <c r="AY21" s="35">
        <v>3.8330000000000002</v>
      </c>
      <c r="AZ21" s="36"/>
      <c r="BA21" s="36"/>
      <c r="BB21" s="36"/>
      <c r="BC21" s="37">
        <f t="shared" si="3"/>
        <v>4.6669999999999998</v>
      </c>
      <c r="BD21" s="35"/>
      <c r="BE21" s="48"/>
      <c r="BF21" s="48"/>
      <c r="BG21" s="48"/>
      <c r="BH21" s="39">
        <f t="shared" si="9"/>
        <v>4.6669999999999998</v>
      </c>
      <c r="BI21" s="40">
        <f>BH21/K21</f>
        <v>8.8056603773584902E-2</v>
      </c>
      <c r="BJ21" s="21">
        <v>40</v>
      </c>
      <c r="BK21" s="21">
        <v>20</v>
      </c>
      <c r="BL21" s="21">
        <v>40</v>
      </c>
      <c r="BM21" s="21">
        <v>70</v>
      </c>
      <c r="BN21" s="21">
        <v>0</v>
      </c>
      <c r="BO21" s="54">
        <v>10</v>
      </c>
      <c r="BP21" s="41">
        <f t="shared" si="4"/>
        <v>60</v>
      </c>
      <c r="BQ21" s="41">
        <f t="shared" si="5"/>
        <v>110</v>
      </c>
      <c r="BR21" s="55">
        <f t="shared" si="6"/>
        <v>10</v>
      </c>
      <c r="BS21" s="55">
        <f t="shared" si="7"/>
        <v>180</v>
      </c>
      <c r="BT21" s="42" t="s">
        <v>92</v>
      </c>
      <c r="BU21" s="45"/>
      <c r="BV21" s="45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</row>
    <row r="22" spans="1:114" ht="13.5" customHeight="1" x14ac:dyDescent="0.2">
      <c r="A22" s="22" t="s">
        <v>172</v>
      </c>
      <c r="B22" s="27" t="s">
        <v>173</v>
      </c>
      <c r="C22" s="27" t="s">
        <v>174</v>
      </c>
      <c r="D22" s="27" t="s">
        <v>130</v>
      </c>
      <c r="E22" s="26" t="s">
        <v>81</v>
      </c>
      <c r="F22" s="22" t="s">
        <v>82</v>
      </c>
      <c r="G22" s="25" t="s">
        <v>83</v>
      </c>
      <c r="H22" s="25" t="s">
        <v>84</v>
      </c>
      <c r="I22" s="56" t="s">
        <v>90</v>
      </c>
      <c r="J22" s="26" t="s">
        <v>175</v>
      </c>
      <c r="K22" s="45">
        <v>11</v>
      </c>
      <c r="L22" s="31">
        <v>7</v>
      </c>
      <c r="M22" s="31">
        <v>3</v>
      </c>
      <c r="N22" s="31">
        <v>1</v>
      </c>
      <c r="O22" s="30">
        <f t="shared" si="10"/>
        <v>46</v>
      </c>
      <c r="P22" s="31">
        <v>30</v>
      </c>
      <c r="Q22" s="31">
        <v>12</v>
      </c>
      <c r="R22" s="31">
        <v>4</v>
      </c>
      <c r="S22" s="30">
        <f t="shared" si="8"/>
        <v>7</v>
      </c>
      <c r="T22" s="31">
        <v>0</v>
      </c>
      <c r="U22" s="31">
        <v>5</v>
      </c>
      <c r="V22" s="31">
        <v>2</v>
      </c>
      <c r="W22" s="31">
        <v>0</v>
      </c>
      <c r="X22" s="31">
        <v>0</v>
      </c>
      <c r="Y22" s="31">
        <v>0</v>
      </c>
      <c r="Z22" s="30">
        <f t="shared" si="1"/>
        <v>3</v>
      </c>
      <c r="AA22" s="31">
        <v>0</v>
      </c>
      <c r="AB22" s="31">
        <v>3</v>
      </c>
      <c r="AC22" s="31">
        <v>0</v>
      </c>
      <c r="AD22" s="31">
        <v>0</v>
      </c>
      <c r="AE22" s="31">
        <v>0</v>
      </c>
      <c r="AF22" s="31">
        <v>0</v>
      </c>
      <c r="AG22" s="30">
        <f t="shared" si="11"/>
        <v>1</v>
      </c>
      <c r="AH22" s="31">
        <v>0</v>
      </c>
      <c r="AI22" s="31">
        <v>1</v>
      </c>
      <c r="AJ22" s="31">
        <v>0</v>
      </c>
      <c r="AK22" s="31">
        <v>0</v>
      </c>
      <c r="AL22" s="31">
        <v>0</v>
      </c>
      <c r="AM22" s="31">
        <v>0</v>
      </c>
      <c r="AN22" s="32">
        <f>(Z22+AG22)/K22</f>
        <v>0.36363636363636365</v>
      </c>
      <c r="AO22" s="32">
        <f>N22/K22</f>
        <v>9.0909090909090912E-2</v>
      </c>
      <c r="AP22" s="25" t="s">
        <v>87</v>
      </c>
      <c r="AQ22" s="25" t="s">
        <v>88</v>
      </c>
      <c r="AR22" s="25" t="s">
        <v>90</v>
      </c>
      <c r="AS22" s="25" t="s">
        <v>175</v>
      </c>
      <c r="AT22" s="25" t="s">
        <v>96</v>
      </c>
      <c r="AU22" s="25" t="s">
        <v>89</v>
      </c>
      <c r="AV22" s="48"/>
      <c r="AW22" s="34"/>
      <c r="AX22" s="124">
        <v>0.74223899999999998</v>
      </c>
      <c r="AY22" s="34"/>
      <c r="AZ22" s="34"/>
      <c r="BA22" s="36"/>
      <c r="BB22" s="36"/>
      <c r="BC22" s="37">
        <f t="shared" si="3"/>
        <v>0.74223899999999998</v>
      </c>
      <c r="BD22" s="35" t="s">
        <v>113</v>
      </c>
      <c r="BE22" s="38"/>
      <c r="BF22" s="38">
        <v>0.3</v>
      </c>
      <c r="BG22" s="38"/>
      <c r="BH22" s="39">
        <f t="shared" si="9"/>
        <v>1.0422389999999999</v>
      </c>
      <c r="BI22" s="40">
        <f>BH22/K22</f>
        <v>9.4748999999999986E-2</v>
      </c>
      <c r="BJ22" s="21">
        <v>40</v>
      </c>
      <c r="BK22" s="21">
        <v>5</v>
      </c>
      <c r="BL22" s="21">
        <v>0</v>
      </c>
      <c r="BM22" s="21">
        <v>10</v>
      </c>
      <c r="BN22" s="21">
        <v>0</v>
      </c>
      <c r="BO22" s="21">
        <v>20</v>
      </c>
      <c r="BP22" s="41">
        <f t="shared" si="4"/>
        <v>45</v>
      </c>
      <c r="BQ22" s="41">
        <f t="shared" si="5"/>
        <v>10</v>
      </c>
      <c r="BR22" s="41">
        <f t="shared" si="6"/>
        <v>20</v>
      </c>
      <c r="BS22" s="41">
        <f t="shared" si="7"/>
        <v>75</v>
      </c>
      <c r="BT22" s="42" t="s">
        <v>100</v>
      </c>
      <c r="BU22" s="45"/>
      <c r="BV22" s="45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</row>
    <row r="23" spans="1:114" ht="13.5" customHeight="1" x14ac:dyDescent="0.2">
      <c r="A23" s="22" t="s">
        <v>176</v>
      </c>
      <c r="B23" s="28" t="s">
        <v>177</v>
      </c>
      <c r="C23" s="28" t="s">
        <v>178</v>
      </c>
      <c r="D23" s="28" t="s">
        <v>130</v>
      </c>
      <c r="E23" s="26" t="s">
        <v>81</v>
      </c>
      <c r="F23" s="22" t="s">
        <v>110</v>
      </c>
      <c r="G23" s="28" t="s">
        <v>84</v>
      </c>
      <c r="H23" s="28" t="s">
        <v>84</v>
      </c>
      <c r="I23" s="59" t="s">
        <v>102</v>
      </c>
      <c r="J23" s="59" t="s">
        <v>91</v>
      </c>
      <c r="K23" s="30">
        <v>4</v>
      </c>
      <c r="L23" s="31">
        <v>0</v>
      </c>
      <c r="M23" s="31">
        <v>0</v>
      </c>
      <c r="N23" s="31">
        <v>4</v>
      </c>
      <c r="O23" s="30">
        <f t="shared" si="10"/>
        <v>8</v>
      </c>
      <c r="P23" s="31">
        <v>0</v>
      </c>
      <c r="Q23" s="31">
        <v>0</v>
      </c>
      <c r="R23" s="31">
        <v>8</v>
      </c>
      <c r="S23" s="30">
        <f t="shared" si="8"/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0">
        <f t="shared" si="1"/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0">
        <f t="shared" si="11"/>
        <v>4</v>
      </c>
      <c r="AH23" s="31">
        <v>0</v>
      </c>
      <c r="AI23" s="31">
        <v>4</v>
      </c>
      <c r="AJ23" s="31">
        <v>0</v>
      </c>
      <c r="AK23" s="31">
        <v>0</v>
      </c>
      <c r="AL23" s="31">
        <v>0</v>
      </c>
      <c r="AM23" s="31">
        <v>0</v>
      </c>
      <c r="AN23" s="32">
        <f>(Z23+AG23)/K23</f>
        <v>1</v>
      </c>
      <c r="AO23" s="32">
        <f>N23/K23</f>
        <v>1</v>
      </c>
      <c r="AP23" s="25" t="s">
        <v>87</v>
      </c>
      <c r="AQ23" s="25" t="s">
        <v>88</v>
      </c>
      <c r="AR23" s="59" t="s">
        <v>102</v>
      </c>
      <c r="AS23" s="59" t="s">
        <v>91</v>
      </c>
      <c r="AT23" s="59" t="s">
        <v>102</v>
      </c>
      <c r="AU23" s="33" t="s">
        <v>126</v>
      </c>
      <c r="AV23" s="48"/>
      <c r="AW23" s="34"/>
      <c r="AX23" s="34"/>
      <c r="AY23" s="34"/>
      <c r="AZ23" s="34"/>
      <c r="BA23" s="34">
        <v>0.378996</v>
      </c>
      <c r="BB23" s="36"/>
      <c r="BC23" s="37">
        <f t="shared" si="3"/>
        <v>0.378996</v>
      </c>
      <c r="BD23" s="35" t="s">
        <v>113</v>
      </c>
      <c r="BE23" s="38"/>
      <c r="BF23" s="38"/>
      <c r="BG23" s="38"/>
      <c r="BH23" s="39">
        <f t="shared" si="9"/>
        <v>0.378996</v>
      </c>
      <c r="BI23" s="40">
        <f>BH23/K23</f>
        <v>9.4749E-2</v>
      </c>
      <c r="BJ23" s="21">
        <v>40</v>
      </c>
      <c r="BK23" s="21">
        <v>5</v>
      </c>
      <c r="BL23" s="21">
        <v>50</v>
      </c>
      <c r="BM23" s="21">
        <v>10</v>
      </c>
      <c r="BN23" s="21">
        <v>20</v>
      </c>
      <c r="BO23" s="21">
        <v>30</v>
      </c>
      <c r="BP23" s="41">
        <f t="shared" si="4"/>
        <v>45</v>
      </c>
      <c r="BQ23" s="41">
        <f t="shared" si="5"/>
        <v>60</v>
      </c>
      <c r="BR23" s="41">
        <f t="shared" si="6"/>
        <v>50</v>
      </c>
      <c r="BS23" s="41">
        <f t="shared" si="7"/>
        <v>155</v>
      </c>
      <c r="BT23" s="42" t="s">
        <v>114</v>
      </c>
      <c r="BU23" s="30"/>
      <c r="BV23" s="30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</row>
    <row r="24" spans="1:114" ht="13.5" customHeight="1" x14ac:dyDescent="0.2">
      <c r="A24" s="21" t="s">
        <v>179</v>
      </c>
      <c r="B24" s="27" t="s">
        <v>180</v>
      </c>
      <c r="C24" s="27" t="s">
        <v>181</v>
      </c>
      <c r="D24" s="27" t="s">
        <v>123</v>
      </c>
      <c r="E24" s="26" t="s">
        <v>124</v>
      </c>
      <c r="F24" s="21" t="s">
        <v>82</v>
      </c>
      <c r="G24" s="25" t="s">
        <v>125</v>
      </c>
      <c r="H24" s="25" t="s">
        <v>125</v>
      </c>
      <c r="I24" s="56" t="s">
        <v>99</v>
      </c>
      <c r="J24" s="26" t="s">
        <v>91</v>
      </c>
      <c r="K24" s="30">
        <v>0</v>
      </c>
      <c r="L24" s="31">
        <v>0</v>
      </c>
      <c r="M24" s="31">
        <v>0</v>
      </c>
      <c r="N24" s="21">
        <v>0</v>
      </c>
      <c r="O24" s="30">
        <v>0</v>
      </c>
      <c r="P24" s="21">
        <v>72</v>
      </c>
      <c r="Q24" s="21">
        <v>34</v>
      </c>
      <c r="R24" s="21">
        <v>0</v>
      </c>
      <c r="S24" s="30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0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0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2">
        <v>0</v>
      </c>
      <c r="AO24" s="32">
        <v>0</v>
      </c>
      <c r="AP24" s="25" t="s">
        <v>87</v>
      </c>
      <c r="AQ24" s="27" t="s">
        <v>88</v>
      </c>
      <c r="AR24" s="25" t="s">
        <v>99</v>
      </c>
      <c r="AS24" s="25" t="s">
        <v>91</v>
      </c>
      <c r="AT24" s="25" t="s">
        <v>111</v>
      </c>
      <c r="AU24" s="25" t="s">
        <v>126</v>
      </c>
      <c r="AV24" s="48"/>
      <c r="AW24" s="35"/>
      <c r="AX24" s="35"/>
      <c r="AY24" s="36"/>
      <c r="AZ24" s="35">
        <v>2.448</v>
      </c>
      <c r="BA24" s="35"/>
      <c r="BB24" s="36"/>
      <c r="BC24" s="37">
        <f t="shared" si="3"/>
        <v>2.448</v>
      </c>
      <c r="BD24" s="21"/>
      <c r="BE24" s="21"/>
      <c r="BF24" s="21"/>
      <c r="BG24" s="21"/>
      <c r="BH24" s="39">
        <f t="shared" si="9"/>
        <v>2.448</v>
      </c>
      <c r="BI24" s="40">
        <f>BH24/BV24</f>
        <v>9.7919999999999993E-2</v>
      </c>
      <c r="BJ24" s="21">
        <v>20</v>
      </c>
      <c r="BK24" s="21">
        <v>45</v>
      </c>
      <c r="BL24" s="21">
        <v>10</v>
      </c>
      <c r="BM24" s="21">
        <v>30</v>
      </c>
      <c r="BN24" s="21">
        <v>20</v>
      </c>
      <c r="BO24" s="21">
        <v>10</v>
      </c>
      <c r="BP24" s="41">
        <f t="shared" si="4"/>
        <v>65</v>
      </c>
      <c r="BQ24" s="41">
        <f t="shared" si="5"/>
        <v>40</v>
      </c>
      <c r="BR24" s="41">
        <f t="shared" si="6"/>
        <v>30</v>
      </c>
      <c r="BS24" s="41">
        <f t="shared" si="7"/>
        <v>135</v>
      </c>
      <c r="BT24" s="42" t="s">
        <v>114</v>
      </c>
      <c r="BU24" s="156" t="s">
        <v>182</v>
      </c>
      <c r="BV24" s="156">
        <v>25</v>
      </c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</row>
    <row r="25" spans="1:114" ht="13.5" customHeight="1" x14ac:dyDescent="0.2">
      <c r="A25" s="22" t="s">
        <v>183</v>
      </c>
      <c r="B25" s="27" t="s">
        <v>184</v>
      </c>
      <c r="C25" s="27" t="s">
        <v>181</v>
      </c>
      <c r="D25" s="27" t="s">
        <v>123</v>
      </c>
      <c r="E25" s="26" t="s">
        <v>124</v>
      </c>
      <c r="F25" s="22" t="s">
        <v>82</v>
      </c>
      <c r="G25" s="25" t="s">
        <v>125</v>
      </c>
      <c r="H25" s="25" t="s">
        <v>95</v>
      </c>
      <c r="I25" s="56" t="s">
        <v>99</v>
      </c>
      <c r="J25" s="26" t="s">
        <v>91</v>
      </c>
      <c r="K25" s="45">
        <v>0</v>
      </c>
      <c r="L25" s="31">
        <v>0</v>
      </c>
      <c r="M25" s="31">
        <v>0</v>
      </c>
      <c r="N25" s="31">
        <v>0</v>
      </c>
      <c r="O25" s="30">
        <v>0</v>
      </c>
      <c r="P25" s="31">
        <v>24</v>
      </c>
      <c r="Q25" s="31">
        <v>0</v>
      </c>
      <c r="R25" s="31">
        <v>0</v>
      </c>
      <c r="S25" s="30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0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0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2">
        <v>0</v>
      </c>
      <c r="AO25" s="32">
        <v>0</v>
      </c>
      <c r="AP25" s="25" t="s">
        <v>98</v>
      </c>
      <c r="AQ25" s="27" t="s">
        <v>88</v>
      </c>
      <c r="AR25" s="25" t="s">
        <v>99</v>
      </c>
      <c r="AS25" s="25" t="s">
        <v>91</v>
      </c>
      <c r="AT25" s="25" t="s">
        <v>111</v>
      </c>
      <c r="AU25" s="25" t="s">
        <v>126</v>
      </c>
      <c r="AV25" s="48"/>
      <c r="AW25" s="35"/>
      <c r="AX25" s="36"/>
      <c r="AY25" s="36"/>
      <c r="AZ25" s="35">
        <v>0.41599999999999998</v>
      </c>
      <c r="BA25" s="36"/>
      <c r="BB25" s="36"/>
      <c r="BC25" s="37">
        <f t="shared" si="3"/>
        <v>0.41599999999999998</v>
      </c>
      <c r="BD25" s="35"/>
      <c r="BE25" s="48"/>
      <c r="BF25" s="48"/>
      <c r="BG25" s="48"/>
      <c r="BH25" s="39">
        <f t="shared" si="9"/>
        <v>0.41599999999999998</v>
      </c>
      <c r="BI25" s="40">
        <f>BH25/BV25</f>
        <v>6.933333333333333E-2</v>
      </c>
      <c r="BJ25" s="21">
        <v>20</v>
      </c>
      <c r="BK25" s="21">
        <v>45</v>
      </c>
      <c r="BL25" s="21">
        <v>10</v>
      </c>
      <c r="BM25" s="21">
        <v>30</v>
      </c>
      <c r="BN25" s="21">
        <v>20</v>
      </c>
      <c r="BO25" s="21">
        <v>10</v>
      </c>
      <c r="BP25" s="41">
        <f t="shared" si="4"/>
        <v>65</v>
      </c>
      <c r="BQ25" s="41">
        <f t="shared" si="5"/>
        <v>40</v>
      </c>
      <c r="BR25" s="41">
        <f t="shared" si="6"/>
        <v>30</v>
      </c>
      <c r="BS25" s="41">
        <f t="shared" si="7"/>
        <v>135</v>
      </c>
      <c r="BT25" s="42" t="s">
        <v>114</v>
      </c>
      <c r="BU25" s="157" t="s">
        <v>185</v>
      </c>
      <c r="BV25" s="157">
        <v>6</v>
      </c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</row>
    <row r="26" spans="1:114" ht="13.5" customHeight="1" x14ac:dyDescent="0.2">
      <c r="A26" s="24" t="s">
        <v>186</v>
      </c>
      <c r="B26" s="59" t="s">
        <v>187</v>
      </c>
      <c r="C26" s="28" t="s">
        <v>181</v>
      </c>
      <c r="D26" s="28" t="s">
        <v>123</v>
      </c>
      <c r="E26" s="26" t="s">
        <v>124</v>
      </c>
      <c r="F26" s="24" t="s">
        <v>110</v>
      </c>
      <c r="G26" s="25" t="s">
        <v>84</v>
      </c>
      <c r="H26" s="25" t="s">
        <v>84</v>
      </c>
      <c r="I26" s="26" t="s">
        <v>85</v>
      </c>
      <c r="J26" s="28" t="s">
        <v>150</v>
      </c>
      <c r="K26" s="45">
        <v>12</v>
      </c>
      <c r="L26" s="21">
        <v>0</v>
      </c>
      <c r="M26" s="21">
        <v>12</v>
      </c>
      <c r="N26" s="21">
        <v>0</v>
      </c>
      <c r="O26" s="30">
        <f>SUM(P26:R26)</f>
        <v>24</v>
      </c>
      <c r="P26" s="21">
        <v>0</v>
      </c>
      <c r="Q26" s="21">
        <v>24</v>
      </c>
      <c r="R26" s="21">
        <v>0</v>
      </c>
      <c r="S26" s="30">
        <f>SUM(T26:Y26)</f>
        <v>0</v>
      </c>
      <c r="T26" s="21">
        <v>0</v>
      </c>
      <c r="U26" s="21">
        <v>0</v>
      </c>
      <c r="V26" s="21">
        <v>0</v>
      </c>
      <c r="W26" s="21">
        <v>0</v>
      </c>
      <c r="X26" s="31">
        <v>0</v>
      </c>
      <c r="Y26" s="31">
        <v>0</v>
      </c>
      <c r="Z26" s="30">
        <f>SUM(AA26:AF26)</f>
        <v>12</v>
      </c>
      <c r="AA26" s="21">
        <v>12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30">
        <f>SUM(AH26:AM26)</f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32">
        <f>(Z26+AG26)/K26</f>
        <v>1</v>
      </c>
      <c r="AO26" s="32">
        <f>N26/K26</f>
        <v>0</v>
      </c>
      <c r="AP26" s="25" t="s">
        <v>87</v>
      </c>
      <c r="AQ26" s="25" t="s">
        <v>88</v>
      </c>
      <c r="AR26" s="33" t="s">
        <v>188</v>
      </c>
      <c r="AS26" s="28" t="s">
        <v>89</v>
      </c>
      <c r="AT26" s="33" t="s">
        <v>118</v>
      </c>
      <c r="AU26" s="26" t="s">
        <v>86</v>
      </c>
      <c r="AV26" s="48">
        <v>0.35000000000000003</v>
      </c>
      <c r="AW26" s="34">
        <v>0.57898247999999997</v>
      </c>
      <c r="AX26" s="34"/>
      <c r="AY26" s="34"/>
      <c r="AZ26" s="34"/>
      <c r="BA26" s="36"/>
      <c r="BB26" s="36"/>
      <c r="BC26" s="37">
        <f t="shared" si="3"/>
        <v>0.92898247999999994</v>
      </c>
      <c r="BD26" s="35" t="s">
        <v>113</v>
      </c>
      <c r="BE26" s="38"/>
      <c r="BF26" s="38"/>
      <c r="BG26" s="38">
        <v>3.3099999999999997E-2</v>
      </c>
      <c r="BH26" s="39">
        <f>BC26+BF26+BG26+BE26</f>
        <v>0.96208247999999996</v>
      </c>
      <c r="BI26" s="60">
        <f>BH26/K26</f>
        <v>8.0173540000000001E-2</v>
      </c>
      <c r="BJ26" s="21">
        <v>20</v>
      </c>
      <c r="BK26" s="21">
        <v>45</v>
      </c>
      <c r="BL26" s="21">
        <v>50</v>
      </c>
      <c r="BM26" s="21">
        <v>70</v>
      </c>
      <c r="BN26" s="21">
        <v>20</v>
      </c>
      <c r="BO26" s="21">
        <v>30</v>
      </c>
      <c r="BP26" s="41">
        <f>BJ26+BK26</f>
        <v>65</v>
      </c>
      <c r="BQ26" s="41">
        <f>BL26+BM26</f>
        <v>120</v>
      </c>
      <c r="BR26" s="41">
        <f>BN26+BO26</f>
        <v>50</v>
      </c>
      <c r="BS26" s="41">
        <f>BP26+BQ26+BR26</f>
        <v>235</v>
      </c>
      <c r="BT26" s="42" t="s">
        <v>92</v>
      </c>
      <c r="BU26" s="45"/>
      <c r="BV26" s="45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</row>
    <row r="27" spans="1:114" ht="13.5" customHeight="1" x14ac:dyDescent="0.2">
      <c r="A27" s="22" t="s">
        <v>189</v>
      </c>
      <c r="B27" s="27" t="s">
        <v>190</v>
      </c>
      <c r="C27" s="27" t="s">
        <v>181</v>
      </c>
      <c r="D27" s="27" t="s">
        <v>123</v>
      </c>
      <c r="E27" s="26" t="s">
        <v>124</v>
      </c>
      <c r="F27" s="22" t="s">
        <v>82</v>
      </c>
      <c r="G27" s="25" t="s">
        <v>125</v>
      </c>
      <c r="H27" s="25" t="s">
        <v>125</v>
      </c>
      <c r="I27" s="29" t="s">
        <v>96</v>
      </c>
      <c r="J27" s="47" t="s">
        <v>91</v>
      </c>
      <c r="K27" s="30">
        <v>13</v>
      </c>
      <c r="L27" s="31">
        <v>6</v>
      </c>
      <c r="M27" s="31">
        <v>7</v>
      </c>
      <c r="N27" s="31">
        <v>0</v>
      </c>
      <c r="O27" s="30">
        <f t="shared" si="10"/>
        <v>60</v>
      </c>
      <c r="P27" s="31">
        <v>24</v>
      </c>
      <c r="Q27" s="31">
        <v>36</v>
      </c>
      <c r="R27" s="31">
        <v>0</v>
      </c>
      <c r="S27" s="30">
        <f t="shared" si="8"/>
        <v>6</v>
      </c>
      <c r="T27" s="31">
        <v>0</v>
      </c>
      <c r="U27" s="31">
        <v>2</v>
      </c>
      <c r="V27" s="31">
        <v>4</v>
      </c>
      <c r="W27" s="31">
        <v>0</v>
      </c>
      <c r="X27" s="31">
        <v>0</v>
      </c>
      <c r="Y27" s="31">
        <v>0</v>
      </c>
      <c r="Z27" s="30">
        <f t="shared" ref="Z27:Z58" si="12">SUM(AA27:AF27)</f>
        <v>7</v>
      </c>
      <c r="AA27" s="31">
        <v>0</v>
      </c>
      <c r="AB27" s="31">
        <v>3</v>
      </c>
      <c r="AC27" s="31">
        <v>0</v>
      </c>
      <c r="AD27" s="31">
        <v>4</v>
      </c>
      <c r="AE27" s="31">
        <v>0</v>
      </c>
      <c r="AF27" s="31">
        <v>0</v>
      </c>
      <c r="AG27" s="30">
        <f t="shared" si="11"/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145">
        <f>(M27+N27)/K27</f>
        <v>0.53846153846153844</v>
      </c>
      <c r="AO27" s="32">
        <f>N27/K27</f>
        <v>0</v>
      </c>
      <c r="AP27" s="25" t="s">
        <v>87</v>
      </c>
      <c r="AQ27" s="27" t="s">
        <v>88</v>
      </c>
      <c r="AR27" s="29" t="s">
        <v>96</v>
      </c>
      <c r="AS27" s="33" t="s">
        <v>91</v>
      </c>
      <c r="AT27" s="33" t="s">
        <v>99</v>
      </c>
      <c r="AU27" s="25" t="s">
        <v>126</v>
      </c>
      <c r="AV27" s="48"/>
      <c r="AW27" s="34"/>
      <c r="AX27" s="36"/>
      <c r="AY27" s="34">
        <v>1.274</v>
      </c>
      <c r="AZ27" s="36"/>
      <c r="BA27" s="34"/>
      <c r="BB27" s="36"/>
      <c r="BC27" s="37">
        <f t="shared" si="3"/>
        <v>1.274</v>
      </c>
      <c r="BD27" s="35" t="s">
        <v>113</v>
      </c>
      <c r="BE27" s="48"/>
      <c r="BF27" s="48"/>
      <c r="BG27" s="48"/>
      <c r="BH27" s="39">
        <f t="shared" si="9"/>
        <v>1.274</v>
      </c>
      <c r="BI27" s="40">
        <f>BH27/K27</f>
        <v>9.8000000000000004E-2</v>
      </c>
      <c r="BJ27" s="21">
        <v>20</v>
      </c>
      <c r="BK27" s="21">
        <v>45</v>
      </c>
      <c r="BL27" s="21">
        <v>10</v>
      </c>
      <c r="BM27" s="21">
        <v>30</v>
      </c>
      <c r="BN27" s="21">
        <v>0</v>
      </c>
      <c r="BO27" s="54">
        <v>10</v>
      </c>
      <c r="BP27" s="41">
        <f t="shared" si="4"/>
        <v>65</v>
      </c>
      <c r="BQ27" s="41">
        <f t="shared" si="5"/>
        <v>40</v>
      </c>
      <c r="BR27" s="55">
        <f t="shared" si="6"/>
        <v>10</v>
      </c>
      <c r="BS27" s="55">
        <f t="shared" si="7"/>
        <v>115</v>
      </c>
      <c r="BT27" s="42" t="s">
        <v>100</v>
      </c>
      <c r="BU27" s="30"/>
      <c r="BV27" s="30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</row>
    <row r="28" spans="1:114" ht="13.5" customHeight="1" x14ac:dyDescent="0.2">
      <c r="A28" s="22" t="s">
        <v>191</v>
      </c>
      <c r="B28" s="27" t="s">
        <v>192</v>
      </c>
      <c r="C28" s="27" t="s">
        <v>181</v>
      </c>
      <c r="D28" s="27" t="s">
        <v>123</v>
      </c>
      <c r="E28" s="26" t="s">
        <v>124</v>
      </c>
      <c r="F28" s="23" t="s">
        <v>82</v>
      </c>
      <c r="G28" s="25" t="s">
        <v>125</v>
      </c>
      <c r="H28" s="25" t="s">
        <v>95</v>
      </c>
      <c r="I28" s="29" t="s">
        <v>102</v>
      </c>
      <c r="J28" s="26" t="s">
        <v>175</v>
      </c>
      <c r="K28" s="45">
        <v>0</v>
      </c>
      <c r="L28" s="31">
        <v>0</v>
      </c>
      <c r="M28" s="31">
        <v>0</v>
      </c>
      <c r="N28" s="31">
        <v>0</v>
      </c>
      <c r="O28" s="30">
        <v>0</v>
      </c>
      <c r="P28" s="31">
        <v>54</v>
      </c>
      <c r="Q28" s="31">
        <v>0</v>
      </c>
      <c r="R28" s="31">
        <v>0</v>
      </c>
      <c r="S28" s="30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0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0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2">
        <v>0</v>
      </c>
      <c r="AO28" s="32">
        <v>0</v>
      </c>
      <c r="AP28" s="25" t="s">
        <v>98</v>
      </c>
      <c r="AQ28" s="27" t="s">
        <v>88</v>
      </c>
      <c r="AR28" s="33" t="s">
        <v>102</v>
      </c>
      <c r="AS28" s="25" t="s">
        <v>175</v>
      </c>
      <c r="AT28" s="33" t="s">
        <v>103</v>
      </c>
      <c r="AU28" s="25" t="s">
        <v>193</v>
      </c>
      <c r="AV28" s="48"/>
      <c r="AW28" s="35"/>
      <c r="AX28" s="36"/>
      <c r="AY28" s="34"/>
      <c r="AZ28" s="36"/>
      <c r="BA28" s="34">
        <v>0.83199999999999996</v>
      </c>
      <c r="BB28" s="36"/>
      <c r="BC28" s="37">
        <f t="shared" si="3"/>
        <v>0.83199999999999996</v>
      </c>
      <c r="BD28" s="35"/>
      <c r="BE28" s="48"/>
      <c r="BF28" s="48"/>
      <c r="BG28" s="48"/>
      <c r="BH28" s="39">
        <f t="shared" si="9"/>
        <v>0.83199999999999996</v>
      </c>
      <c r="BI28" s="40">
        <f>BH28/BV28</f>
        <v>6.933333333333333E-2</v>
      </c>
      <c r="BJ28" s="21">
        <v>20</v>
      </c>
      <c r="BK28" s="21">
        <v>45</v>
      </c>
      <c r="BL28" s="21">
        <v>10</v>
      </c>
      <c r="BM28" s="21">
        <v>30</v>
      </c>
      <c r="BN28" s="21">
        <v>0</v>
      </c>
      <c r="BO28" s="54">
        <v>10</v>
      </c>
      <c r="BP28" s="41">
        <f t="shared" si="4"/>
        <v>65</v>
      </c>
      <c r="BQ28" s="41">
        <f t="shared" si="5"/>
        <v>40</v>
      </c>
      <c r="BR28" s="55">
        <f t="shared" si="6"/>
        <v>10</v>
      </c>
      <c r="BS28" s="55">
        <f t="shared" si="7"/>
        <v>115</v>
      </c>
      <c r="BT28" s="42" t="s">
        <v>100</v>
      </c>
      <c r="BU28" s="157" t="s">
        <v>194</v>
      </c>
      <c r="BV28" s="157">
        <v>12</v>
      </c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</row>
    <row r="29" spans="1:114" ht="13.5" customHeight="1" x14ac:dyDescent="0.2">
      <c r="A29" s="22" t="s">
        <v>195</v>
      </c>
      <c r="B29" s="27" t="s">
        <v>196</v>
      </c>
      <c r="C29" s="27" t="s">
        <v>181</v>
      </c>
      <c r="D29" s="27" t="s">
        <v>123</v>
      </c>
      <c r="E29" s="26" t="s">
        <v>124</v>
      </c>
      <c r="F29" s="23" t="s">
        <v>82</v>
      </c>
      <c r="G29" s="25" t="s">
        <v>125</v>
      </c>
      <c r="H29" s="25" t="s">
        <v>125</v>
      </c>
      <c r="I29" s="29" t="s">
        <v>102</v>
      </c>
      <c r="J29" s="26" t="s">
        <v>175</v>
      </c>
      <c r="K29" s="45">
        <v>0</v>
      </c>
      <c r="L29" s="31">
        <v>0</v>
      </c>
      <c r="M29" s="31">
        <v>0</v>
      </c>
      <c r="N29" s="31">
        <v>0</v>
      </c>
      <c r="O29" s="30">
        <v>0</v>
      </c>
      <c r="P29" s="31">
        <v>106</v>
      </c>
      <c r="Q29" s="31">
        <v>59</v>
      </c>
      <c r="R29" s="31">
        <v>0</v>
      </c>
      <c r="S29" s="30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0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0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2">
        <v>0</v>
      </c>
      <c r="AO29" s="32">
        <v>0</v>
      </c>
      <c r="AP29" s="25" t="s">
        <v>87</v>
      </c>
      <c r="AQ29" s="27" t="s">
        <v>88</v>
      </c>
      <c r="AR29" s="33" t="s">
        <v>102</v>
      </c>
      <c r="AS29" s="25" t="s">
        <v>175</v>
      </c>
      <c r="AT29" s="33" t="s">
        <v>103</v>
      </c>
      <c r="AU29" s="25" t="s">
        <v>193</v>
      </c>
      <c r="AV29" s="48"/>
      <c r="AW29" s="34"/>
      <c r="AX29" s="34"/>
      <c r="AY29" s="34"/>
      <c r="AZ29" s="35"/>
      <c r="BA29" s="34">
        <v>0.6</v>
      </c>
      <c r="BB29" s="35">
        <v>3.1230000000000002</v>
      </c>
      <c r="BC29" s="37">
        <f t="shared" si="3"/>
        <v>3.7230000000000003</v>
      </c>
      <c r="BD29" s="35"/>
      <c r="BE29" s="48"/>
      <c r="BF29" s="48"/>
      <c r="BG29" s="48"/>
      <c r="BH29" s="39">
        <f t="shared" si="9"/>
        <v>3.7230000000000003</v>
      </c>
      <c r="BI29" s="40">
        <f>BH29/BV29</f>
        <v>9.7973684210526324E-2</v>
      </c>
      <c r="BJ29" s="21">
        <v>20</v>
      </c>
      <c r="BK29" s="21">
        <v>45</v>
      </c>
      <c r="BL29" s="21">
        <v>10</v>
      </c>
      <c r="BM29" s="21">
        <v>30</v>
      </c>
      <c r="BN29" s="21">
        <v>0</v>
      </c>
      <c r="BO29" s="54">
        <v>10</v>
      </c>
      <c r="BP29" s="41">
        <f t="shared" si="4"/>
        <v>65</v>
      </c>
      <c r="BQ29" s="41">
        <f t="shared" si="5"/>
        <v>40</v>
      </c>
      <c r="BR29" s="55">
        <f t="shared" si="6"/>
        <v>10</v>
      </c>
      <c r="BS29" s="55">
        <f t="shared" si="7"/>
        <v>115</v>
      </c>
      <c r="BT29" s="42" t="s">
        <v>100</v>
      </c>
      <c r="BU29" s="157" t="s">
        <v>197</v>
      </c>
      <c r="BV29" s="157">
        <v>38</v>
      </c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</row>
    <row r="30" spans="1:114" ht="13.5" customHeight="1" x14ac:dyDescent="0.2">
      <c r="A30" s="23" t="s">
        <v>198</v>
      </c>
      <c r="B30" s="27" t="s">
        <v>199</v>
      </c>
      <c r="C30" s="27" t="s">
        <v>181</v>
      </c>
      <c r="D30" s="27" t="s">
        <v>123</v>
      </c>
      <c r="E30" s="26" t="s">
        <v>124</v>
      </c>
      <c r="F30" s="23" t="s">
        <v>110</v>
      </c>
      <c r="G30" s="25" t="s">
        <v>83</v>
      </c>
      <c r="H30" s="25" t="s">
        <v>84</v>
      </c>
      <c r="I30" s="29" t="s">
        <v>118</v>
      </c>
      <c r="J30" s="26" t="s">
        <v>97</v>
      </c>
      <c r="K30" s="30">
        <v>10</v>
      </c>
      <c r="L30" s="31">
        <v>10</v>
      </c>
      <c r="M30" s="31">
        <v>0</v>
      </c>
      <c r="N30" s="31">
        <v>0</v>
      </c>
      <c r="O30" s="30">
        <f>SUM(P30:R30)</f>
        <v>40</v>
      </c>
      <c r="P30" s="31">
        <v>40</v>
      </c>
      <c r="Q30" s="31">
        <v>0</v>
      </c>
      <c r="R30" s="31">
        <v>0</v>
      </c>
      <c r="S30" s="30">
        <f>SUM(T30:Y30)</f>
        <v>10</v>
      </c>
      <c r="T30" s="31">
        <v>0</v>
      </c>
      <c r="U30" s="31">
        <v>10</v>
      </c>
      <c r="V30" s="31">
        <v>0</v>
      </c>
      <c r="W30" s="31">
        <v>0</v>
      </c>
      <c r="X30" s="31">
        <v>0</v>
      </c>
      <c r="Y30" s="31">
        <v>0</v>
      </c>
      <c r="Z30" s="30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0">
        <f>SUM(AH30:AM30)</f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2">
        <f>(M30+N30)/K30</f>
        <v>0</v>
      </c>
      <c r="AO30" s="32">
        <f>N30/K30</f>
        <v>0</v>
      </c>
      <c r="AP30" s="25" t="s">
        <v>87</v>
      </c>
      <c r="AQ30" s="25" t="s">
        <v>88</v>
      </c>
      <c r="AR30" s="33" t="s">
        <v>118</v>
      </c>
      <c r="AS30" s="33" t="s">
        <v>97</v>
      </c>
      <c r="AT30" s="25" t="s">
        <v>90</v>
      </c>
      <c r="AU30" s="33" t="s">
        <v>86</v>
      </c>
      <c r="AV30" s="48"/>
      <c r="AW30" s="35">
        <v>0.64749000000000001</v>
      </c>
      <c r="AX30" s="36"/>
      <c r="AY30" s="36"/>
      <c r="AZ30" s="36"/>
      <c r="BA30" s="36"/>
      <c r="BB30" s="36"/>
      <c r="BC30" s="37">
        <f t="shared" si="3"/>
        <v>0.64749000000000001</v>
      </c>
      <c r="BD30" s="35" t="s">
        <v>113</v>
      </c>
      <c r="BE30" s="48"/>
      <c r="BF30" s="48">
        <v>0.6</v>
      </c>
      <c r="BG30" s="48"/>
      <c r="BH30" s="39">
        <f>BC30+BF30+BG30+BE30</f>
        <v>1.24749</v>
      </c>
      <c r="BI30" s="40">
        <f>BH30/K30</f>
        <v>0.124749</v>
      </c>
      <c r="BJ30" s="21">
        <v>20</v>
      </c>
      <c r="BK30" s="21">
        <v>45</v>
      </c>
      <c r="BL30" s="21">
        <v>30</v>
      </c>
      <c r="BM30" s="21">
        <v>70</v>
      </c>
      <c r="BN30" s="21">
        <v>20</v>
      </c>
      <c r="BO30" s="54">
        <v>10</v>
      </c>
      <c r="BP30" s="41">
        <f>BJ30+BK30</f>
        <v>65</v>
      </c>
      <c r="BQ30" s="41">
        <f>BL30+BM30</f>
        <v>100</v>
      </c>
      <c r="BR30" s="55">
        <f>BN30+BO30</f>
        <v>30</v>
      </c>
      <c r="BS30" s="55">
        <f>BP30+BQ30+BR30</f>
        <v>195</v>
      </c>
      <c r="BT30" s="42" t="s">
        <v>92</v>
      </c>
      <c r="BU30" s="30"/>
      <c r="BV30" s="30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</row>
    <row r="31" spans="1:114" ht="13.5" customHeight="1" x14ac:dyDescent="0.2">
      <c r="A31" s="23" t="s">
        <v>200</v>
      </c>
      <c r="B31" s="27" t="s">
        <v>201</v>
      </c>
      <c r="C31" s="27" t="s">
        <v>181</v>
      </c>
      <c r="D31" s="27" t="s">
        <v>123</v>
      </c>
      <c r="E31" s="26" t="s">
        <v>124</v>
      </c>
      <c r="F31" s="23" t="s">
        <v>110</v>
      </c>
      <c r="G31" s="25" t="s">
        <v>125</v>
      </c>
      <c r="H31" s="25" t="s">
        <v>95</v>
      </c>
      <c r="I31" s="29" t="s">
        <v>118</v>
      </c>
      <c r="J31" s="26" t="s">
        <v>97</v>
      </c>
      <c r="K31" s="30">
        <v>13</v>
      </c>
      <c r="L31" s="43">
        <v>13</v>
      </c>
      <c r="M31" s="43">
        <v>0</v>
      </c>
      <c r="N31" s="31">
        <v>0</v>
      </c>
      <c r="O31" s="30">
        <f>SUM(P31:R31)</f>
        <v>48</v>
      </c>
      <c r="P31" s="31">
        <v>48</v>
      </c>
      <c r="Q31" s="31">
        <v>0</v>
      </c>
      <c r="R31" s="31">
        <v>0</v>
      </c>
      <c r="S31" s="30">
        <f>SUM(T31:Y31)</f>
        <v>13</v>
      </c>
      <c r="T31" s="31">
        <v>2</v>
      </c>
      <c r="U31" s="31">
        <v>11</v>
      </c>
      <c r="V31" s="31">
        <v>0</v>
      </c>
      <c r="W31" s="31">
        <v>0</v>
      </c>
      <c r="X31" s="31">
        <v>0</v>
      </c>
      <c r="Y31" s="31">
        <v>0</v>
      </c>
      <c r="Z31" s="30">
        <f>SUM(AA31:AF31)</f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0">
        <f>SUM(AH31:AM31)</f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2">
        <f>(M31+N31)/K31</f>
        <v>0</v>
      </c>
      <c r="AO31" s="32">
        <f>N31/K31</f>
        <v>0</v>
      </c>
      <c r="AP31" s="25" t="s">
        <v>98</v>
      </c>
      <c r="AQ31" s="27" t="s">
        <v>88</v>
      </c>
      <c r="AR31" s="33" t="s">
        <v>118</v>
      </c>
      <c r="AS31" s="33" t="s">
        <v>97</v>
      </c>
      <c r="AT31" s="25" t="s">
        <v>90</v>
      </c>
      <c r="AU31" s="33" t="s">
        <v>119</v>
      </c>
      <c r="AV31" s="48"/>
      <c r="AW31" s="35">
        <v>0.90100000000000002</v>
      </c>
      <c r="AX31" s="36"/>
      <c r="AY31" s="36"/>
      <c r="AZ31" s="36"/>
      <c r="BA31" s="36"/>
      <c r="BB31" s="36"/>
      <c r="BC31" s="37">
        <f t="shared" si="3"/>
        <v>0.90100000000000002</v>
      </c>
      <c r="BD31" s="35" t="s">
        <v>113</v>
      </c>
      <c r="BE31" s="48"/>
      <c r="BF31" s="48"/>
      <c r="BG31" s="48">
        <v>1.32E-2</v>
      </c>
      <c r="BH31" s="39">
        <f>BC31+BF31+BG31+BE31</f>
        <v>0.91420000000000001</v>
      </c>
      <c r="BI31" s="40">
        <f>BH31/K31</f>
        <v>7.0323076923076919E-2</v>
      </c>
      <c r="BJ31" s="21">
        <v>20</v>
      </c>
      <c r="BK31" s="21">
        <v>45</v>
      </c>
      <c r="BL31" s="21">
        <v>80</v>
      </c>
      <c r="BM31" s="21">
        <v>70</v>
      </c>
      <c r="BN31" s="21">
        <v>20</v>
      </c>
      <c r="BO31" s="54">
        <v>10</v>
      </c>
      <c r="BP31" s="41">
        <f>BJ31+BK31</f>
        <v>65</v>
      </c>
      <c r="BQ31" s="41">
        <f>BL31+BM31</f>
        <v>150</v>
      </c>
      <c r="BR31" s="55">
        <f>BN31+BO31</f>
        <v>30</v>
      </c>
      <c r="BS31" s="55">
        <f>BP31+BQ31+BR31</f>
        <v>245</v>
      </c>
      <c r="BT31" s="42" t="s">
        <v>92</v>
      </c>
      <c r="BU31" s="30"/>
      <c r="BV31" s="30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</row>
    <row r="32" spans="1:114" ht="13.5" customHeight="1" x14ac:dyDescent="0.2">
      <c r="A32" s="21" t="s">
        <v>202</v>
      </c>
      <c r="B32" s="59" t="s">
        <v>203</v>
      </c>
      <c r="C32" s="28" t="s">
        <v>181</v>
      </c>
      <c r="D32" s="28" t="s">
        <v>123</v>
      </c>
      <c r="E32" s="26" t="s">
        <v>124</v>
      </c>
      <c r="F32" s="21" t="s">
        <v>110</v>
      </c>
      <c r="G32" s="25" t="s">
        <v>84</v>
      </c>
      <c r="H32" s="25" t="s">
        <v>84</v>
      </c>
      <c r="I32" s="33" t="s">
        <v>90</v>
      </c>
      <c r="J32" s="28" t="s">
        <v>175</v>
      </c>
      <c r="K32" s="45">
        <v>20</v>
      </c>
      <c r="L32" s="21">
        <v>14</v>
      </c>
      <c r="M32" s="21">
        <v>4</v>
      </c>
      <c r="N32" s="21">
        <v>2</v>
      </c>
      <c r="O32" s="30">
        <f t="shared" si="10"/>
        <v>94</v>
      </c>
      <c r="P32" s="21">
        <v>66</v>
      </c>
      <c r="Q32" s="21">
        <v>20</v>
      </c>
      <c r="R32" s="21">
        <v>8</v>
      </c>
      <c r="S32" s="30">
        <f t="shared" si="8"/>
        <v>14</v>
      </c>
      <c r="T32" s="21">
        <v>0</v>
      </c>
      <c r="U32" s="21">
        <v>6</v>
      </c>
      <c r="V32" s="21">
        <v>6</v>
      </c>
      <c r="W32" s="21">
        <v>2</v>
      </c>
      <c r="X32" s="21">
        <v>0</v>
      </c>
      <c r="Y32" s="21">
        <v>0</v>
      </c>
      <c r="Z32" s="30">
        <f t="shared" si="12"/>
        <v>4</v>
      </c>
      <c r="AA32" s="21">
        <v>0</v>
      </c>
      <c r="AB32" s="21">
        <v>4</v>
      </c>
      <c r="AC32" s="21">
        <v>0</v>
      </c>
      <c r="AD32" s="21">
        <v>0</v>
      </c>
      <c r="AE32" s="21">
        <v>0</v>
      </c>
      <c r="AF32" s="21">
        <v>0</v>
      </c>
      <c r="AG32" s="30">
        <f t="shared" si="11"/>
        <v>2</v>
      </c>
      <c r="AH32" s="21">
        <v>0</v>
      </c>
      <c r="AI32" s="21">
        <v>2</v>
      </c>
      <c r="AJ32" s="21">
        <v>0</v>
      </c>
      <c r="AK32" s="21">
        <v>0</v>
      </c>
      <c r="AL32" s="21">
        <v>0</v>
      </c>
      <c r="AM32" s="21">
        <v>0</v>
      </c>
      <c r="AN32" s="32">
        <f>(Z32+AG32)/K32</f>
        <v>0.3</v>
      </c>
      <c r="AO32" s="32">
        <f>N32/K32</f>
        <v>0.1</v>
      </c>
      <c r="AP32" s="25" t="s">
        <v>87</v>
      </c>
      <c r="AQ32" s="25" t="s">
        <v>88</v>
      </c>
      <c r="AR32" s="33" t="s">
        <v>90</v>
      </c>
      <c r="AS32" s="28" t="s">
        <v>175</v>
      </c>
      <c r="AT32" s="33" t="s">
        <v>96</v>
      </c>
      <c r="AU32" s="26" t="s">
        <v>97</v>
      </c>
      <c r="AV32" s="48"/>
      <c r="AW32" s="34"/>
      <c r="AX32" s="34">
        <v>1.8949800000000001</v>
      </c>
      <c r="AY32" s="34"/>
      <c r="AZ32" s="34"/>
      <c r="BA32" s="36"/>
      <c r="BB32" s="36"/>
      <c r="BC32" s="37">
        <f t="shared" si="3"/>
        <v>1.8949800000000001</v>
      </c>
      <c r="BD32" s="35" t="s">
        <v>113</v>
      </c>
      <c r="BE32" s="38"/>
      <c r="BF32" s="38"/>
      <c r="BG32" s="38"/>
      <c r="BH32" s="39">
        <f t="shared" si="9"/>
        <v>1.8949800000000001</v>
      </c>
      <c r="BI32" s="60">
        <f>BH32/K32</f>
        <v>9.4749E-2</v>
      </c>
      <c r="BJ32" s="21">
        <v>20</v>
      </c>
      <c r="BK32" s="21">
        <v>45</v>
      </c>
      <c r="BL32" s="21">
        <v>50</v>
      </c>
      <c r="BM32" s="21">
        <v>30</v>
      </c>
      <c r="BN32" s="21">
        <v>20</v>
      </c>
      <c r="BO32" s="21">
        <v>20</v>
      </c>
      <c r="BP32" s="41">
        <f t="shared" si="4"/>
        <v>65</v>
      </c>
      <c r="BQ32" s="41">
        <f t="shared" si="5"/>
        <v>80</v>
      </c>
      <c r="BR32" s="41">
        <f t="shared" si="6"/>
        <v>40</v>
      </c>
      <c r="BS32" s="41">
        <f t="shared" si="7"/>
        <v>185</v>
      </c>
      <c r="BT32" s="42" t="s">
        <v>92</v>
      </c>
      <c r="BU32" s="45"/>
      <c r="BV32" s="45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</row>
    <row r="33" spans="1:114" ht="12.75" customHeight="1" x14ac:dyDescent="0.2">
      <c r="A33" s="22" t="s">
        <v>204</v>
      </c>
      <c r="B33" s="33" t="s">
        <v>205</v>
      </c>
      <c r="C33" s="47" t="s">
        <v>181</v>
      </c>
      <c r="D33" s="49" t="s">
        <v>123</v>
      </c>
      <c r="E33" s="26" t="s">
        <v>124</v>
      </c>
      <c r="F33" s="21" t="s">
        <v>110</v>
      </c>
      <c r="G33" s="26" t="s">
        <v>125</v>
      </c>
      <c r="H33" s="26" t="s">
        <v>125</v>
      </c>
      <c r="I33" s="26" t="s">
        <v>90</v>
      </c>
      <c r="J33" s="47" t="s">
        <v>175</v>
      </c>
      <c r="K33" s="45">
        <v>49</v>
      </c>
      <c r="L33" s="21">
        <v>34</v>
      </c>
      <c r="M33" s="21">
        <v>12</v>
      </c>
      <c r="N33" s="31">
        <v>3</v>
      </c>
      <c r="O33" s="30">
        <f t="shared" si="10"/>
        <v>245</v>
      </c>
      <c r="P33" s="31">
        <v>172</v>
      </c>
      <c r="Q33" s="31">
        <v>60</v>
      </c>
      <c r="R33" s="31">
        <v>13</v>
      </c>
      <c r="S33" s="30">
        <f t="shared" si="8"/>
        <v>34</v>
      </c>
      <c r="T33" s="31">
        <v>0</v>
      </c>
      <c r="U33" s="31">
        <v>6</v>
      </c>
      <c r="V33" s="31">
        <v>20</v>
      </c>
      <c r="W33" s="31">
        <v>8</v>
      </c>
      <c r="X33" s="31">
        <v>0</v>
      </c>
      <c r="Y33" s="31">
        <v>0</v>
      </c>
      <c r="Z33" s="30">
        <f t="shared" si="12"/>
        <v>12</v>
      </c>
      <c r="AA33" s="31">
        <v>0</v>
      </c>
      <c r="AB33" s="31">
        <v>8</v>
      </c>
      <c r="AC33" s="31">
        <v>0</v>
      </c>
      <c r="AD33" s="31">
        <v>4</v>
      </c>
      <c r="AE33" s="31">
        <v>0</v>
      </c>
      <c r="AF33" s="31">
        <v>0</v>
      </c>
      <c r="AG33" s="30">
        <f t="shared" si="11"/>
        <v>3</v>
      </c>
      <c r="AH33" s="31">
        <v>0</v>
      </c>
      <c r="AI33" s="31">
        <v>2</v>
      </c>
      <c r="AJ33" s="31">
        <v>1</v>
      </c>
      <c r="AK33" s="31">
        <v>0</v>
      </c>
      <c r="AL33" s="31">
        <v>0</v>
      </c>
      <c r="AM33" s="31">
        <v>0</v>
      </c>
      <c r="AN33" s="32">
        <f>(M33+N33)/K33</f>
        <v>0.30612244897959184</v>
      </c>
      <c r="AO33" s="32">
        <f>N33/K33</f>
        <v>6.1224489795918366E-2</v>
      </c>
      <c r="AP33" s="25" t="s">
        <v>87</v>
      </c>
      <c r="AQ33" s="59" t="s">
        <v>88</v>
      </c>
      <c r="AR33" s="26" t="s">
        <v>90</v>
      </c>
      <c r="AS33" s="47" t="s">
        <v>119</v>
      </c>
      <c r="AT33" s="47" t="s">
        <v>102</v>
      </c>
      <c r="AU33" s="59" t="s">
        <v>91</v>
      </c>
      <c r="AV33" s="48">
        <v>0.59818746</v>
      </c>
      <c r="AW33" s="34"/>
      <c r="AX33" s="34">
        <v>1.702</v>
      </c>
      <c r="AY33" s="34">
        <v>2.5</v>
      </c>
      <c r="AZ33" s="34"/>
      <c r="BA33" s="36"/>
      <c r="BB33" s="36"/>
      <c r="BC33" s="37">
        <f t="shared" si="3"/>
        <v>4.8001874600000001</v>
      </c>
      <c r="BD33" s="35" t="s">
        <v>113</v>
      </c>
      <c r="BE33" s="38"/>
      <c r="BF33" s="38"/>
      <c r="BG33" s="38"/>
      <c r="BH33" s="39">
        <f t="shared" si="9"/>
        <v>4.8001874600000001</v>
      </c>
      <c r="BI33" s="40">
        <f>BH33/K33</f>
        <v>9.7963009387755109E-2</v>
      </c>
      <c r="BJ33" s="21">
        <v>20</v>
      </c>
      <c r="BK33" s="21">
        <v>45</v>
      </c>
      <c r="BL33" s="21">
        <v>50</v>
      </c>
      <c r="BM33" s="21">
        <v>30</v>
      </c>
      <c r="BN33" s="21">
        <v>0</v>
      </c>
      <c r="BO33" s="21">
        <v>20</v>
      </c>
      <c r="BP33" s="41">
        <f t="shared" si="4"/>
        <v>65</v>
      </c>
      <c r="BQ33" s="41">
        <f t="shared" si="5"/>
        <v>80</v>
      </c>
      <c r="BR33" s="41">
        <f t="shared" si="6"/>
        <v>20</v>
      </c>
      <c r="BS33" s="41">
        <f t="shared" si="7"/>
        <v>165</v>
      </c>
      <c r="BT33" s="42" t="s">
        <v>114</v>
      </c>
      <c r="BU33" s="45"/>
      <c r="BV33" s="45"/>
      <c r="BW33" s="4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</row>
    <row r="34" spans="1:114" ht="13.5" customHeight="1" x14ac:dyDescent="0.2">
      <c r="A34" s="22" t="s">
        <v>206</v>
      </c>
      <c r="B34" s="28" t="s">
        <v>207</v>
      </c>
      <c r="C34" s="26" t="s">
        <v>208</v>
      </c>
      <c r="D34" s="49" t="s">
        <v>123</v>
      </c>
      <c r="E34" s="26" t="s">
        <v>124</v>
      </c>
      <c r="F34" s="21" t="s">
        <v>110</v>
      </c>
      <c r="G34" s="26" t="s">
        <v>125</v>
      </c>
      <c r="H34" s="26" t="s">
        <v>125</v>
      </c>
      <c r="I34" s="26" t="s">
        <v>99</v>
      </c>
      <c r="J34" s="47" t="s">
        <v>112</v>
      </c>
      <c r="K34" s="50">
        <v>0</v>
      </c>
      <c r="L34" s="21">
        <v>0</v>
      </c>
      <c r="M34" s="21">
        <v>0</v>
      </c>
      <c r="N34" s="21">
        <v>0</v>
      </c>
      <c r="O34" s="30">
        <v>0</v>
      </c>
      <c r="P34" s="21">
        <v>56</v>
      </c>
      <c r="Q34" s="21">
        <v>28</v>
      </c>
      <c r="R34" s="21">
        <v>0</v>
      </c>
      <c r="S34" s="30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0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0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2">
        <v>0</v>
      </c>
      <c r="AO34" s="32">
        <v>0</v>
      </c>
      <c r="AP34" s="25" t="s">
        <v>87</v>
      </c>
      <c r="AQ34" s="27" t="s">
        <v>88</v>
      </c>
      <c r="AR34" s="26" t="s">
        <v>99</v>
      </c>
      <c r="AS34" s="28" t="s">
        <v>112</v>
      </c>
      <c r="AT34" s="33" t="s">
        <v>111</v>
      </c>
      <c r="AU34" s="33" t="s">
        <v>126</v>
      </c>
      <c r="AV34" s="48"/>
      <c r="AW34" s="35"/>
      <c r="AX34" s="35"/>
      <c r="AY34" s="35"/>
      <c r="AZ34" s="35">
        <v>0.3</v>
      </c>
      <c r="BA34" s="35">
        <v>1.659</v>
      </c>
      <c r="BB34" s="36"/>
      <c r="BC34" s="37">
        <f t="shared" si="3"/>
        <v>1.9590000000000001</v>
      </c>
      <c r="BD34" s="21" t="s">
        <v>113</v>
      </c>
      <c r="BE34" s="28"/>
      <c r="BF34" s="28"/>
      <c r="BG34" s="28"/>
      <c r="BH34" s="39">
        <f t="shared" si="9"/>
        <v>1.9590000000000001</v>
      </c>
      <c r="BI34" s="40">
        <f>BH34/BV34</f>
        <v>9.7950000000000009E-2</v>
      </c>
      <c r="BJ34" s="21">
        <v>20</v>
      </c>
      <c r="BK34" s="21">
        <v>45</v>
      </c>
      <c r="BL34" s="21">
        <v>0</v>
      </c>
      <c r="BM34" s="21">
        <v>30</v>
      </c>
      <c r="BN34" s="21">
        <v>0</v>
      </c>
      <c r="BO34" s="21">
        <v>10</v>
      </c>
      <c r="BP34" s="41">
        <f t="shared" si="4"/>
        <v>65</v>
      </c>
      <c r="BQ34" s="41">
        <f t="shared" si="5"/>
        <v>30</v>
      </c>
      <c r="BR34" s="41">
        <f t="shared" si="6"/>
        <v>10</v>
      </c>
      <c r="BS34" s="41">
        <f t="shared" si="7"/>
        <v>105</v>
      </c>
      <c r="BT34" s="42" t="s">
        <v>100</v>
      </c>
      <c r="BU34" s="158" t="s">
        <v>115</v>
      </c>
      <c r="BV34" s="158">
        <v>20</v>
      </c>
      <c r="BW34" s="4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</row>
    <row r="35" spans="1:114" ht="13.5" customHeight="1" x14ac:dyDescent="0.2">
      <c r="A35" s="22" t="s">
        <v>209</v>
      </c>
      <c r="B35" s="28" t="s">
        <v>210</v>
      </c>
      <c r="C35" s="27" t="s">
        <v>211</v>
      </c>
      <c r="D35" s="27" t="s">
        <v>80</v>
      </c>
      <c r="E35" s="26" t="s">
        <v>81</v>
      </c>
      <c r="F35" s="22" t="s">
        <v>82</v>
      </c>
      <c r="G35" s="25" t="s">
        <v>125</v>
      </c>
      <c r="H35" s="25" t="s">
        <v>125</v>
      </c>
      <c r="I35" s="29" t="s">
        <v>118</v>
      </c>
      <c r="J35" s="47" t="s">
        <v>91</v>
      </c>
      <c r="K35" s="45">
        <v>9</v>
      </c>
      <c r="L35" s="51">
        <v>7</v>
      </c>
      <c r="M35" s="51">
        <v>2</v>
      </c>
      <c r="N35" s="31">
        <v>0</v>
      </c>
      <c r="O35" s="30">
        <f t="shared" si="10"/>
        <v>38</v>
      </c>
      <c r="P35" s="31">
        <v>30</v>
      </c>
      <c r="Q35" s="31">
        <v>8</v>
      </c>
      <c r="R35" s="31">
        <v>0</v>
      </c>
      <c r="S35" s="30">
        <f t="shared" si="8"/>
        <v>7</v>
      </c>
      <c r="T35" s="31">
        <v>0</v>
      </c>
      <c r="U35" s="31">
        <v>5</v>
      </c>
      <c r="V35" s="31">
        <v>2</v>
      </c>
      <c r="W35" s="31">
        <v>0</v>
      </c>
      <c r="X35" s="31">
        <v>0</v>
      </c>
      <c r="Y35" s="31">
        <v>0</v>
      </c>
      <c r="Z35" s="30">
        <f t="shared" si="12"/>
        <v>2</v>
      </c>
      <c r="AA35" s="31">
        <v>0</v>
      </c>
      <c r="AB35" s="31">
        <v>2</v>
      </c>
      <c r="AC35" s="31">
        <v>0</v>
      </c>
      <c r="AD35" s="31">
        <v>0</v>
      </c>
      <c r="AE35" s="31">
        <v>0</v>
      </c>
      <c r="AF35" s="31">
        <v>0</v>
      </c>
      <c r="AG35" s="30">
        <f t="shared" si="11"/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2">
        <f>(M35+N35)/K35</f>
        <v>0.22222222222222221</v>
      </c>
      <c r="AO35" s="32">
        <f>N35/K35</f>
        <v>0</v>
      </c>
      <c r="AP35" s="25" t="s">
        <v>87</v>
      </c>
      <c r="AQ35" s="25" t="s">
        <v>88</v>
      </c>
      <c r="AR35" s="33" t="s">
        <v>118</v>
      </c>
      <c r="AS35" s="33" t="s">
        <v>91</v>
      </c>
      <c r="AT35" s="33" t="s">
        <v>90</v>
      </c>
      <c r="AU35" s="33" t="s">
        <v>126</v>
      </c>
      <c r="AV35" s="48"/>
      <c r="AW35" s="34">
        <v>0.88200000000000001</v>
      </c>
      <c r="AX35" s="34"/>
      <c r="AY35" s="34"/>
      <c r="AZ35" s="34"/>
      <c r="BA35" s="36"/>
      <c r="BB35" s="36"/>
      <c r="BC35" s="37">
        <f t="shared" si="3"/>
        <v>0.88200000000000001</v>
      </c>
      <c r="BD35" s="35" t="s">
        <v>113</v>
      </c>
      <c r="BE35" s="38"/>
      <c r="BF35" s="38"/>
      <c r="BG35" s="38"/>
      <c r="BH35" s="39">
        <f t="shared" si="9"/>
        <v>0.88200000000000001</v>
      </c>
      <c r="BI35" s="40">
        <f>BH35/K35</f>
        <v>9.8000000000000004E-2</v>
      </c>
      <c r="BJ35" s="21">
        <v>40</v>
      </c>
      <c r="BK35" s="21">
        <v>20</v>
      </c>
      <c r="BL35" s="21">
        <v>40</v>
      </c>
      <c r="BM35" s="21">
        <v>70</v>
      </c>
      <c r="BN35" s="21">
        <v>0</v>
      </c>
      <c r="BO35" s="21">
        <v>10</v>
      </c>
      <c r="BP35" s="41">
        <f t="shared" si="4"/>
        <v>60</v>
      </c>
      <c r="BQ35" s="41">
        <f t="shared" si="5"/>
        <v>110</v>
      </c>
      <c r="BR35" s="41">
        <f t="shared" si="6"/>
        <v>10</v>
      </c>
      <c r="BS35" s="41">
        <f t="shared" si="7"/>
        <v>180</v>
      </c>
      <c r="BT35" s="42" t="s">
        <v>114</v>
      </c>
      <c r="BU35" s="45"/>
      <c r="BV35" s="45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</row>
    <row r="36" spans="1:114" ht="13.5" customHeight="1" x14ac:dyDescent="0.2">
      <c r="A36" s="21" t="s">
        <v>212</v>
      </c>
      <c r="B36" s="47" t="s">
        <v>213</v>
      </c>
      <c r="C36" s="59" t="s">
        <v>214</v>
      </c>
      <c r="D36" s="125" t="s">
        <v>80</v>
      </c>
      <c r="E36" s="126" t="s">
        <v>81</v>
      </c>
      <c r="F36" s="66" t="s">
        <v>110</v>
      </c>
      <c r="G36" s="47" t="s">
        <v>83</v>
      </c>
      <c r="H36" s="47" t="s">
        <v>84</v>
      </c>
      <c r="I36" s="29" t="s">
        <v>118</v>
      </c>
      <c r="J36" s="28" t="s">
        <v>91</v>
      </c>
      <c r="K36" s="50">
        <v>40</v>
      </c>
      <c r="L36" s="21">
        <v>0</v>
      </c>
      <c r="M36" s="21">
        <v>27</v>
      </c>
      <c r="N36" s="21">
        <v>13</v>
      </c>
      <c r="O36" s="50">
        <f>SUM(P36:R36)</f>
        <v>93</v>
      </c>
      <c r="P36" s="21">
        <v>0</v>
      </c>
      <c r="Q36" s="21">
        <v>60</v>
      </c>
      <c r="R36" s="21">
        <v>33</v>
      </c>
      <c r="S36" s="50">
        <f>SUM(T36:Y36)</f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50">
        <f>SUM(AA36:AF36)</f>
        <v>27</v>
      </c>
      <c r="AA36" s="21">
        <v>21</v>
      </c>
      <c r="AB36" s="21">
        <v>6</v>
      </c>
      <c r="AC36" s="21">
        <v>0</v>
      </c>
      <c r="AD36" s="21">
        <v>0</v>
      </c>
      <c r="AE36" s="21">
        <v>0</v>
      </c>
      <c r="AF36" s="21">
        <v>0</v>
      </c>
      <c r="AG36" s="50">
        <f>SUM(AH36:AM36)</f>
        <v>13</v>
      </c>
      <c r="AH36" s="21">
        <v>6</v>
      </c>
      <c r="AI36" s="21">
        <v>7</v>
      </c>
      <c r="AJ36" s="21">
        <v>0</v>
      </c>
      <c r="AK36" s="21">
        <v>0</v>
      </c>
      <c r="AL36" s="21">
        <v>0</v>
      </c>
      <c r="AM36" s="21">
        <v>0</v>
      </c>
      <c r="AN36" s="32">
        <f>(M36+N36)/K36</f>
        <v>1</v>
      </c>
      <c r="AO36" s="32">
        <f>N36/K36</f>
        <v>0.32500000000000001</v>
      </c>
      <c r="AP36" s="25" t="s">
        <v>87</v>
      </c>
      <c r="AQ36" s="27" t="s">
        <v>88</v>
      </c>
      <c r="AR36" s="33" t="s">
        <v>118</v>
      </c>
      <c r="AS36" s="28" t="s">
        <v>91</v>
      </c>
      <c r="AT36" s="33" t="s">
        <v>90</v>
      </c>
      <c r="AU36" s="28" t="s">
        <v>89</v>
      </c>
      <c r="AV36" s="48"/>
      <c r="AW36" s="35">
        <v>1.79</v>
      </c>
      <c r="AX36" s="35">
        <v>2</v>
      </c>
      <c r="AY36" s="36"/>
      <c r="AZ36" s="36"/>
      <c r="BA36" s="36"/>
      <c r="BB36" s="36"/>
      <c r="BC36" s="37">
        <f t="shared" ref="BC36:BC67" si="13">AV36+AW36+AX36+AY36+AZ36+BA36+BB36</f>
        <v>3.79</v>
      </c>
      <c r="BD36" s="21" t="s">
        <v>113</v>
      </c>
      <c r="BE36" s="21"/>
      <c r="BF36" s="21"/>
      <c r="BG36" s="38"/>
      <c r="BH36" s="39">
        <f>BC36+BF36+BG36+BE36</f>
        <v>3.79</v>
      </c>
      <c r="BI36" s="40">
        <f>BH36/K36</f>
        <v>9.4750000000000001E-2</v>
      </c>
      <c r="BJ36" s="21">
        <v>40</v>
      </c>
      <c r="BK36" s="21">
        <v>20</v>
      </c>
      <c r="BL36" s="21">
        <v>0</v>
      </c>
      <c r="BM36" s="21">
        <v>30</v>
      </c>
      <c r="BN36" s="21">
        <v>20</v>
      </c>
      <c r="BO36" s="21">
        <v>30</v>
      </c>
      <c r="BP36" s="41">
        <f>BJ36+BK36</f>
        <v>60</v>
      </c>
      <c r="BQ36" s="41">
        <f>BL36+BM36</f>
        <v>30</v>
      </c>
      <c r="BR36" s="41">
        <f>BN36+BO36</f>
        <v>50</v>
      </c>
      <c r="BS36" s="41">
        <f>BP36+BQ36+BR36</f>
        <v>140</v>
      </c>
      <c r="BT36" s="42" t="s">
        <v>114</v>
      </c>
      <c r="BU36" s="50"/>
      <c r="BV36" s="50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</row>
    <row r="37" spans="1:114" ht="13.5" customHeight="1" x14ac:dyDescent="0.2">
      <c r="A37" s="22" t="s">
        <v>215</v>
      </c>
      <c r="B37" s="27" t="s">
        <v>216</v>
      </c>
      <c r="C37" s="26" t="s">
        <v>214</v>
      </c>
      <c r="D37" s="27" t="s">
        <v>80</v>
      </c>
      <c r="E37" s="26" t="s">
        <v>81</v>
      </c>
      <c r="F37" s="22" t="s">
        <v>110</v>
      </c>
      <c r="G37" s="25" t="s">
        <v>83</v>
      </c>
      <c r="H37" s="25" t="s">
        <v>84</v>
      </c>
      <c r="I37" s="56" t="s">
        <v>217</v>
      </c>
      <c r="J37" s="26" t="s">
        <v>89</v>
      </c>
      <c r="K37" s="61">
        <v>45</v>
      </c>
      <c r="L37" s="31">
        <v>15</v>
      </c>
      <c r="M37" s="31">
        <v>18</v>
      </c>
      <c r="N37" s="31">
        <v>12</v>
      </c>
      <c r="O37" s="30">
        <f t="shared" si="10"/>
        <v>163</v>
      </c>
      <c r="P37" s="51">
        <v>90</v>
      </c>
      <c r="Q37" s="31">
        <v>43</v>
      </c>
      <c r="R37" s="31">
        <v>30</v>
      </c>
      <c r="S37" s="45">
        <f t="shared" si="8"/>
        <v>15</v>
      </c>
      <c r="T37" s="31">
        <v>0</v>
      </c>
      <c r="U37" s="51">
        <v>0</v>
      </c>
      <c r="V37" s="31">
        <v>15</v>
      </c>
      <c r="W37" s="31">
        <v>0</v>
      </c>
      <c r="X37" s="31">
        <v>0</v>
      </c>
      <c r="Y37" s="31">
        <v>0</v>
      </c>
      <c r="Z37" s="30">
        <f t="shared" si="12"/>
        <v>18</v>
      </c>
      <c r="AA37" s="31">
        <v>11</v>
      </c>
      <c r="AB37" s="31">
        <v>7</v>
      </c>
      <c r="AC37" s="31">
        <v>0</v>
      </c>
      <c r="AD37" s="31">
        <v>0</v>
      </c>
      <c r="AE37" s="31">
        <v>0</v>
      </c>
      <c r="AF37" s="31">
        <v>0</v>
      </c>
      <c r="AG37" s="30">
        <f t="shared" si="11"/>
        <v>12</v>
      </c>
      <c r="AH37" s="31">
        <v>6</v>
      </c>
      <c r="AI37" s="31">
        <v>6</v>
      </c>
      <c r="AJ37" s="31">
        <v>0</v>
      </c>
      <c r="AK37" s="31">
        <v>0</v>
      </c>
      <c r="AL37" s="31">
        <v>0</v>
      </c>
      <c r="AM37" s="31">
        <v>0</v>
      </c>
      <c r="AN37" s="32">
        <f>(Z37+AG37)/K37</f>
        <v>0.66666666666666663</v>
      </c>
      <c r="AO37" s="32">
        <f>N37/K37</f>
        <v>0.26666666666666666</v>
      </c>
      <c r="AP37" s="25" t="s">
        <v>87</v>
      </c>
      <c r="AQ37" s="33" t="s">
        <v>88</v>
      </c>
      <c r="AR37" s="28" t="s">
        <v>217</v>
      </c>
      <c r="AS37" s="26" t="s">
        <v>131</v>
      </c>
      <c r="AT37" s="25" t="s">
        <v>90</v>
      </c>
      <c r="AU37" s="26" t="s">
        <v>136</v>
      </c>
      <c r="AV37" s="48">
        <v>3.4470939999999999</v>
      </c>
      <c r="AX37" s="36"/>
      <c r="AY37" s="36"/>
      <c r="AZ37" s="36"/>
      <c r="BA37" s="36"/>
      <c r="BB37" s="35">
        <v>0.18</v>
      </c>
      <c r="BC37" s="37">
        <f t="shared" si="13"/>
        <v>3.627094</v>
      </c>
      <c r="BD37" s="21" t="s">
        <v>113</v>
      </c>
      <c r="BE37" s="21"/>
      <c r="BF37" s="21"/>
      <c r="BG37" s="48">
        <v>0.20524999999999999</v>
      </c>
      <c r="BH37" s="39">
        <f t="shared" si="9"/>
        <v>3.832344</v>
      </c>
      <c r="BI37" s="40">
        <f>BH37/K37</f>
        <v>8.5163199999999994E-2</v>
      </c>
      <c r="BJ37" s="21">
        <v>40</v>
      </c>
      <c r="BK37" s="21">
        <v>20</v>
      </c>
      <c r="BL37" s="21">
        <v>80</v>
      </c>
      <c r="BM37" s="21">
        <v>70</v>
      </c>
      <c r="BN37" s="21">
        <v>20</v>
      </c>
      <c r="BO37" s="21">
        <v>30</v>
      </c>
      <c r="BP37" s="41">
        <f t="shared" si="4"/>
        <v>60</v>
      </c>
      <c r="BQ37" s="41">
        <f t="shared" si="5"/>
        <v>150</v>
      </c>
      <c r="BR37" s="41">
        <f t="shared" si="6"/>
        <v>50</v>
      </c>
      <c r="BS37" s="41">
        <f t="shared" si="7"/>
        <v>260</v>
      </c>
      <c r="BT37" s="42" t="s">
        <v>92</v>
      </c>
      <c r="BU37" s="61"/>
      <c r="BV37" s="61"/>
      <c r="BW37" s="4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</row>
    <row r="38" spans="1:114" ht="13.5" customHeight="1" x14ac:dyDescent="0.2">
      <c r="A38" s="22" t="s">
        <v>218</v>
      </c>
      <c r="B38" s="49" t="s">
        <v>219</v>
      </c>
      <c r="C38" s="27" t="s">
        <v>214</v>
      </c>
      <c r="D38" s="27" t="s">
        <v>80</v>
      </c>
      <c r="E38" s="26" t="s">
        <v>81</v>
      </c>
      <c r="F38" s="22" t="s">
        <v>82</v>
      </c>
      <c r="G38" s="25" t="s">
        <v>84</v>
      </c>
      <c r="H38" s="25" t="s">
        <v>84</v>
      </c>
      <c r="I38" s="56" t="s">
        <v>168</v>
      </c>
      <c r="J38" s="26" t="s">
        <v>193</v>
      </c>
      <c r="K38" s="45">
        <v>85</v>
      </c>
      <c r="L38" s="31">
        <v>66</v>
      </c>
      <c r="M38" s="31">
        <v>13</v>
      </c>
      <c r="N38" s="31">
        <v>6</v>
      </c>
      <c r="O38" s="45">
        <f t="shared" si="10"/>
        <v>453</v>
      </c>
      <c r="P38" s="31">
        <v>333</v>
      </c>
      <c r="Q38" s="31">
        <v>94</v>
      </c>
      <c r="R38" s="31">
        <v>26</v>
      </c>
      <c r="S38" s="45">
        <f t="shared" si="8"/>
        <v>66</v>
      </c>
      <c r="T38" s="31">
        <v>0</v>
      </c>
      <c r="U38" s="31">
        <v>25</v>
      </c>
      <c r="V38" s="31">
        <v>27</v>
      </c>
      <c r="W38" s="31">
        <v>14</v>
      </c>
      <c r="X38" s="31">
        <v>0</v>
      </c>
      <c r="Y38" s="31">
        <v>0</v>
      </c>
      <c r="Z38" s="30">
        <f t="shared" si="12"/>
        <v>13</v>
      </c>
      <c r="AA38" s="31">
        <v>0</v>
      </c>
      <c r="AB38" s="31">
        <v>1</v>
      </c>
      <c r="AC38" s="31">
        <v>2</v>
      </c>
      <c r="AD38" s="31">
        <v>0</v>
      </c>
      <c r="AE38" s="31">
        <v>10</v>
      </c>
      <c r="AF38" s="31">
        <v>0</v>
      </c>
      <c r="AG38" s="30">
        <f t="shared" si="11"/>
        <v>6</v>
      </c>
      <c r="AH38" s="31">
        <v>0</v>
      </c>
      <c r="AI38" s="31">
        <v>4</v>
      </c>
      <c r="AJ38" s="31">
        <v>2</v>
      </c>
      <c r="AK38" s="31">
        <v>0</v>
      </c>
      <c r="AL38" s="31">
        <v>0</v>
      </c>
      <c r="AM38" s="31">
        <v>0</v>
      </c>
      <c r="AN38" s="32">
        <f>(Z38+AG38)/K38</f>
        <v>0.22352941176470589</v>
      </c>
      <c r="AO38" s="32">
        <f>N38/K38</f>
        <v>7.0588235294117646E-2</v>
      </c>
      <c r="AP38" s="25" t="s">
        <v>87</v>
      </c>
      <c r="AQ38" s="25" t="s">
        <v>88</v>
      </c>
      <c r="AR38" s="25" t="s">
        <v>188</v>
      </c>
      <c r="AS38" s="25" t="s">
        <v>193</v>
      </c>
      <c r="AT38" s="33" t="s">
        <v>90</v>
      </c>
      <c r="AU38" s="25" t="s">
        <v>97</v>
      </c>
      <c r="AV38" s="48">
        <v>7.6645485000000004</v>
      </c>
      <c r="AW38" s="34"/>
      <c r="AX38" s="34"/>
      <c r="AY38" s="34"/>
      <c r="AZ38" s="34"/>
      <c r="BA38" s="36"/>
      <c r="BB38" s="36"/>
      <c r="BC38" s="37">
        <f t="shared" si="13"/>
        <v>7.6645485000000004</v>
      </c>
      <c r="BD38" s="35" t="s">
        <v>113</v>
      </c>
      <c r="BE38" s="38"/>
      <c r="BF38" s="38"/>
      <c r="BG38" s="38"/>
      <c r="BH38" s="39">
        <f t="shared" si="9"/>
        <v>7.6645485000000004</v>
      </c>
      <c r="BI38" s="40">
        <f>BH38/K38</f>
        <v>9.0171158823529413E-2</v>
      </c>
      <c r="BJ38" s="21">
        <v>40</v>
      </c>
      <c r="BK38" s="21">
        <v>20</v>
      </c>
      <c r="BL38" s="21">
        <v>80</v>
      </c>
      <c r="BM38" s="21">
        <v>70</v>
      </c>
      <c r="BN38" s="21">
        <v>0</v>
      </c>
      <c r="BO38" s="21">
        <v>10</v>
      </c>
      <c r="BP38" s="41">
        <f t="shared" si="4"/>
        <v>60</v>
      </c>
      <c r="BQ38" s="41">
        <f t="shared" si="5"/>
        <v>150</v>
      </c>
      <c r="BR38" s="41">
        <f t="shared" si="6"/>
        <v>10</v>
      </c>
      <c r="BS38" s="41">
        <f t="shared" si="7"/>
        <v>220</v>
      </c>
      <c r="BT38" s="42" t="s">
        <v>92</v>
      </c>
      <c r="BU38" s="45"/>
      <c r="BV38" s="45"/>
      <c r="BW38" s="4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</row>
    <row r="39" spans="1:114" ht="13.5" customHeight="1" x14ac:dyDescent="0.2">
      <c r="A39" s="21" t="s">
        <v>220</v>
      </c>
      <c r="B39" s="27" t="s">
        <v>221</v>
      </c>
      <c r="C39" s="27" t="s">
        <v>214</v>
      </c>
      <c r="D39" s="27" t="s">
        <v>80</v>
      </c>
      <c r="E39" s="26" t="s">
        <v>81</v>
      </c>
      <c r="F39" s="21" t="s">
        <v>82</v>
      </c>
      <c r="G39" s="33" t="s">
        <v>125</v>
      </c>
      <c r="H39" s="25" t="s">
        <v>95</v>
      </c>
      <c r="I39" s="29" t="s">
        <v>99</v>
      </c>
      <c r="J39" s="26" t="s">
        <v>150</v>
      </c>
      <c r="K39" s="50">
        <v>0</v>
      </c>
      <c r="L39" s="31">
        <v>0</v>
      </c>
      <c r="M39" s="31">
        <v>0</v>
      </c>
      <c r="N39" s="21">
        <v>0</v>
      </c>
      <c r="O39" s="30">
        <v>0</v>
      </c>
      <c r="P39" s="21">
        <v>231</v>
      </c>
      <c r="Q39" s="21">
        <v>0</v>
      </c>
      <c r="R39" s="21">
        <v>0</v>
      </c>
      <c r="S39" s="30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0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0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32">
        <v>0</v>
      </c>
      <c r="AO39" s="32">
        <v>0</v>
      </c>
      <c r="AP39" s="25" t="s">
        <v>98</v>
      </c>
      <c r="AQ39" s="27" t="s">
        <v>88</v>
      </c>
      <c r="AR39" s="26" t="s">
        <v>99</v>
      </c>
      <c r="AS39" s="25" t="s">
        <v>150</v>
      </c>
      <c r="AT39" s="26" t="s">
        <v>111</v>
      </c>
      <c r="AU39" s="25" t="s">
        <v>131</v>
      </c>
      <c r="AV39" s="48">
        <v>0.64834700000000001</v>
      </c>
      <c r="AW39" s="35"/>
      <c r="AX39" s="34"/>
      <c r="AY39" s="35"/>
      <c r="AZ39" s="34">
        <v>1.3360000000000001</v>
      </c>
      <c r="BA39" s="35">
        <v>1.5</v>
      </c>
      <c r="BB39" s="35"/>
      <c r="BC39" s="37">
        <f t="shared" si="13"/>
        <v>3.4843470000000001</v>
      </c>
      <c r="BD39" s="21"/>
      <c r="BE39" s="21"/>
      <c r="BF39" s="21"/>
      <c r="BG39" s="21"/>
      <c r="BH39" s="39">
        <f>BC39+BF39+BG39+BE39</f>
        <v>3.4843470000000001</v>
      </c>
      <c r="BI39" s="40">
        <f>BH39/BV39</f>
        <v>6.574239622641509E-2</v>
      </c>
      <c r="BJ39" s="21">
        <v>40</v>
      </c>
      <c r="BK39" s="21">
        <v>20</v>
      </c>
      <c r="BL39" s="21">
        <v>60</v>
      </c>
      <c r="BM39" s="21">
        <v>70</v>
      </c>
      <c r="BN39" s="21">
        <v>20</v>
      </c>
      <c r="BO39" s="21">
        <v>20</v>
      </c>
      <c r="BP39" s="41">
        <f>BJ39+BK39</f>
        <v>60</v>
      </c>
      <c r="BQ39" s="41">
        <f>BL39+BM39</f>
        <v>130</v>
      </c>
      <c r="BR39" s="41">
        <f>BN39+BO39</f>
        <v>40</v>
      </c>
      <c r="BS39" s="41">
        <f>BP39+BQ39+BR39</f>
        <v>230</v>
      </c>
      <c r="BT39" s="42" t="s">
        <v>92</v>
      </c>
      <c r="BU39" s="158" t="s">
        <v>222</v>
      </c>
      <c r="BV39" s="158">
        <v>53</v>
      </c>
      <c r="BW39" s="4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</row>
    <row r="40" spans="1:114" ht="13.5" customHeight="1" x14ac:dyDescent="0.2">
      <c r="A40" s="22" t="s">
        <v>223</v>
      </c>
      <c r="B40" s="28" t="s">
        <v>224</v>
      </c>
      <c r="C40" s="28" t="s">
        <v>214</v>
      </c>
      <c r="D40" s="28" t="s">
        <v>80</v>
      </c>
      <c r="E40" s="26" t="s">
        <v>81</v>
      </c>
      <c r="F40" s="21" t="s">
        <v>82</v>
      </c>
      <c r="G40" s="47" t="s">
        <v>125</v>
      </c>
      <c r="H40" s="26" t="s">
        <v>125</v>
      </c>
      <c r="I40" s="26" t="s">
        <v>102</v>
      </c>
      <c r="J40" s="26" t="s">
        <v>89</v>
      </c>
      <c r="K40" s="61">
        <v>0</v>
      </c>
      <c r="L40" s="21">
        <v>0</v>
      </c>
      <c r="M40" s="21">
        <v>0</v>
      </c>
      <c r="N40" s="31">
        <v>0</v>
      </c>
      <c r="O40" s="30">
        <v>0</v>
      </c>
      <c r="P40" s="31">
        <v>147</v>
      </c>
      <c r="Q40" s="31">
        <v>61</v>
      </c>
      <c r="R40" s="31">
        <v>13</v>
      </c>
      <c r="S40" s="30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0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0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2">
        <v>0</v>
      </c>
      <c r="AO40" s="32">
        <v>0</v>
      </c>
      <c r="AP40" s="25" t="s">
        <v>87</v>
      </c>
      <c r="AQ40" s="28" t="s">
        <v>88</v>
      </c>
      <c r="AR40" s="26" t="s">
        <v>102</v>
      </c>
      <c r="AS40" s="25" t="s">
        <v>126</v>
      </c>
      <c r="AT40" s="26" t="s">
        <v>225</v>
      </c>
      <c r="AU40" s="26" t="s">
        <v>119</v>
      </c>
      <c r="AV40" s="48">
        <v>0.69637300000000002</v>
      </c>
      <c r="AW40" s="34"/>
      <c r="AX40" s="35"/>
      <c r="AY40" s="35"/>
      <c r="AZ40" s="35"/>
      <c r="BA40" s="35">
        <v>0.3</v>
      </c>
      <c r="BB40" s="35">
        <v>3.7</v>
      </c>
      <c r="BC40" s="37">
        <f t="shared" si="13"/>
        <v>4.6963730000000004</v>
      </c>
      <c r="BD40" s="35"/>
      <c r="BE40" s="48"/>
      <c r="BF40" s="48"/>
      <c r="BG40" s="48"/>
      <c r="BH40" s="39">
        <f>BC40+BF40+BG40+BE40</f>
        <v>4.6963730000000004</v>
      </c>
      <c r="BI40" s="40">
        <f>BH40/BV40</f>
        <v>8.0971948275862071E-2</v>
      </c>
      <c r="BJ40" s="21">
        <v>40</v>
      </c>
      <c r="BK40" s="21">
        <v>20</v>
      </c>
      <c r="BL40" s="21">
        <v>60</v>
      </c>
      <c r="BM40" s="21">
        <v>70</v>
      </c>
      <c r="BN40" s="21">
        <v>20</v>
      </c>
      <c r="BO40" s="21">
        <v>20</v>
      </c>
      <c r="BP40" s="41">
        <f>BJ40+BK40</f>
        <v>60</v>
      </c>
      <c r="BQ40" s="41">
        <f>BL40+BM40</f>
        <v>130</v>
      </c>
      <c r="BR40" s="41">
        <f>BN40+BO40</f>
        <v>40</v>
      </c>
      <c r="BS40" s="41">
        <f>BP40+BQ40+BR40</f>
        <v>230</v>
      </c>
      <c r="BT40" s="42" t="s">
        <v>92</v>
      </c>
      <c r="BU40" s="160" t="s">
        <v>226</v>
      </c>
      <c r="BV40" s="160">
        <v>58</v>
      </c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</row>
    <row r="41" spans="1:114" ht="13.5" customHeight="1" x14ac:dyDescent="0.2">
      <c r="A41" s="21" t="s">
        <v>227</v>
      </c>
      <c r="B41" s="59" t="s">
        <v>228</v>
      </c>
      <c r="C41" s="26" t="s">
        <v>214</v>
      </c>
      <c r="D41" s="27" t="s">
        <v>80</v>
      </c>
      <c r="E41" s="26" t="s">
        <v>81</v>
      </c>
      <c r="F41" s="21" t="s">
        <v>82</v>
      </c>
      <c r="G41" s="26" t="s">
        <v>83</v>
      </c>
      <c r="H41" s="26" t="s">
        <v>84</v>
      </c>
      <c r="I41" s="29" t="s">
        <v>85</v>
      </c>
      <c r="J41" s="47" t="s">
        <v>89</v>
      </c>
      <c r="K41" s="30">
        <v>12</v>
      </c>
      <c r="L41" s="31">
        <v>10</v>
      </c>
      <c r="M41" s="31">
        <v>2</v>
      </c>
      <c r="N41" s="31">
        <v>0</v>
      </c>
      <c r="O41" s="30">
        <f t="shared" si="10"/>
        <v>54</v>
      </c>
      <c r="P41" s="31">
        <v>46</v>
      </c>
      <c r="Q41" s="31">
        <v>8</v>
      </c>
      <c r="R41" s="31">
        <v>0</v>
      </c>
      <c r="S41" s="45">
        <f t="shared" si="8"/>
        <v>10</v>
      </c>
      <c r="T41" s="31">
        <v>0</v>
      </c>
      <c r="U41" s="31">
        <v>4</v>
      </c>
      <c r="V41" s="31">
        <v>6</v>
      </c>
      <c r="W41" s="31">
        <v>0</v>
      </c>
      <c r="X41" s="31">
        <v>0</v>
      </c>
      <c r="Y41" s="31">
        <v>0</v>
      </c>
      <c r="Z41" s="30">
        <f t="shared" si="12"/>
        <v>2</v>
      </c>
      <c r="AA41" s="31">
        <v>0</v>
      </c>
      <c r="AB41" s="31">
        <v>2</v>
      </c>
      <c r="AC41" s="31">
        <v>0</v>
      </c>
      <c r="AD41" s="31">
        <v>0</v>
      </c>
      <c r="AE41" s="31">
        <v>0</v>
      </c>
      <c r="AF41" s="31">
        <v>0</v>
      </c>
      <c r="AG41" s="30">
        <f t="shared" si="11"/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2">
        <f>(Z41+AG41)/K41</f>
        <v>0.16666666666666666</v>
      </c>
      <c r="AO41" s="32">
        <f>N41/K41</f>
        <v>0</v>
      </c>
      <c r="AP41" s="25" t="s">
        <v>87</v>
      </c>
      <c r="AQ41" s="26" t="s">
        <v>88</v>
      </c>
      <c r="AR41" s="29" t="s">
        <v>85</v>
      </c>
      <c r="AS41" s="47" t="s">
        <v>89</v>
      </c>
      <c r="AT41" s="29" t="s">
        <v>118</v>
      </c>
      <c r="AU41" s="47" t="s">
        <v>89</v>
      </c>
      <c r="AV41" s="48"/>
      <c r="AW41" s="35">
        <v>1.137</v>
      </c>
      <c r="AX41" s="34"/>
      <c r="AY41" s="34"/>
      <c r="AZ41" s="34"/>
      <c r="BA41" s="36"/>
      <c r="BB41" s="36"/>
      <c r="BC41" s="37">
        <f t="shared" si="13"/>
        <v>1.137</v>
      </c>
      <c r="BD41" s="35" t="s">
        <v>113</v>
      </c>
      <c r="BE41" s="38"/>
      <c r="BF41" s="38"/>
      <c r="BG41" s="38"/>
      <c r="BH41" s="39">
        <f t="shared" si="9"/>
        <v>1.137</v>
      </c>
      <c r="BI41" s="40">
        <f>BH41/K41</f>
        <v>9.4750000000000001E-2</v>
      </c>
      <c r="BJ41" s="21">
        <v>40</v>
      </c>
      <c r="BK41" s="21">
        <v>20</v>
      </c>
      <c r="BL41" s="21">
        <v>30</v>
      </c>
      <c r="BM41" s="21">
        <v>30</v>
      </c>
      <c r="BN41" s="21">
        <v>20</v>
      </c>
      <c r="BO41" s="21">
        <v>10</v>
      </c>
      <c r="BP41" s="41">
        <f t="shared" si="4"/>
        <v>60</v>
      </c>
      <c r="BQ41" s="41">
        <f t="shared" si="5"/>
        <v>60</v>
      </c>
      <c r="BR41" s="41">
        <f t="shared" si="6"/>
        <v>30</v>
      </c>
      <c r="BS41" s="41">
        <f t="shared" si="7"/>
        <v>150</v>
      </c>
      <c r="BT41" s="42" t="s">
        <v>114</v>
      </c>
      <c r="BU41" s="30"/>
      <c r="BV41" s="30"/>
      <c r="BW41" s="4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</row>
    <row r="42" spans="1:114" ht="13.5" customHeight="1" x14ac:dyDescent="0.2">
      <c r="A42" s="21" t="s">
        <v>229</v>
      </c>
      <c r="B42" s="59" t="s">
        <v>230</v>
      </c>
      <c r="C42" s="59" t="s">
        <v>214</v>
      </c>
      <c r="D42" s="27" t="s">
        <v>80</v>
      </c>
      <c r="E42" s="26" t="s">
        <v>81</v>
      </c>
      <c r="F42" s="21" t="s">
        <v>82</v>
      </c>
      <c r="G42" s="47" t="s">
        <v>83</v>
      </c>
      <c r="H42" s="47" t="s">
        <v>84</v>
      </c>
      <c r="I42" s="29" t="s">
        <v>85</v>
      </c>
      <c r="J42" s="47" t="s">
        <v>89</v>
      </c>
      <c r="K42" s="50">
        <v>44</v>
      </c>
      <c r="L42" s="21">
        <v>32</v>
      </c>
      <c r="M42" s="21">
        <v>8</v>
      </c>
      <c r="N42" s="21">
        <v>4</v>
      </c>
      <c r="O42" s="30">
        <f t="shared" si="10"/>
        <v>211</v>
      </c>
      <c r="P42" s="21">
        <v>134</v>
      </c>
      <c r="Q42" s="21">
        <v>61</v>
      </c>
      <c r="R42" s="21">
        <v>16</v>
      </c>
      <c r="S42" s="50">
        <f t="shared" si="8"/>
        <v>32</v>
      </c>
      <c r="T42" s="21">
        <v>0</v>
      </c>
      <c r="U42" s="21">
        <v>26</v>
      </c>
      <c r="V42" s="21">
        <v>6</v>
      </c>
      <c r="W42" s="21">
        <v>0</v>
      </c>
      <c r="X42" s="21">
        <v>0</v>
      </c>
      <c r="Y42" s="21">
        <v>0</v>
      </c>
      <c r="Z42" s="106">
        <f t="shared" si="12"/>
        <v>8</v>
      </c>
      <c r="AA42" s="21">
        <v>0</v>
      </c>
      <c r="AB42" s="21">
        <v>0</v>
      </c>
      <c r="AC42" s="21">
        <v>0</v>
      </c>
      <c r="AD42" s="21">
        <v>2</v>
      </c>
      <c r="AE42" s="21">
        <v>6</v>
      </c>
      <c r="AF42" s="21">
        <v>0</v>
      </c>
      <c r="AG42" s="30">
        <f t="shared" si="11"/>
        <v>4</v>
      </c>
      <c r="AH42" s="21">
        <v>0</v>
      </c>
      <c r="AI42" s="21">
        <v>4</v>
      </c>
      <c r="AJ42" s="21">
        <v>0</v>
      </c>
      <c r="AK42" s="21">
        <v>0</v>
      </c>
      <c r="AL42" s="21">
        <v>0</v>
      </c>
      <c r="AM42" s="21">
        <v>0</v>
      </c>
      <c r="AN42" s="32">
        <f>(Z42+AG42)/K42</f>
        <v>0.27272727272727271</v>
      </c>
      <c r="AO42" s="32">
        <f>N42/K42</f>
        <v>9.0909090909090912E-2</v>
      </c>
      <c r="AP42" s="25" t="s">
        <v>87</v>
      </c>
      <c r="AQ42" s="25" t="s">
        <v>88</v>
      </c>
      <c r="AR42" s="33" t="s">
        <v>85</v>
      </c>
      <c r="AS42" s="26" t="s">
        <v>131</v>
      </c>
      <c r="AT42" s="33" t="s">
        <v>90</v>
      </c>
      <c r="AU42" s="26" t="s">
        <v>131</v>
      </c>
      <c r="AV42" s="48">
        <v>1.2</v>
      </c>
      <c r="AW42" s="35">
        <v>2.1491560000000001</v>
      </c>
      <c r="AX42" s="35"/>
      <c r="AY42" s="36"/>
      <c r="AZ42" s="36"/>
      <c r="BA42" s="36"/>
      <c r="BB42" s="36"/>
      <c r="BC42" s="37">
        <f t="shared" si="13"/>
        <v>3.3491559999999998</v>
      </c>
      <c r="BD42" s="21" t="s">
        <v>113</v>
      </c>
      <c r="BE42" s="48"/>
      <c r="BF42" s="48">
        <v>0.8</v>
      </c>
      <c r="BG42" s="38">
        <v>1.9800000000000002E-2</v>
      </c>
      <c r="BH42" s="39">
        <f t="shared" si="9"/>
        <v>4.1689559999999997</v>
      </c>
      <c r="BI42" s="40">
        <f>BH42/K42</f>
        <v>9.4748999999999986E-2</v>
      </c>
      <c r="BJ42" s="21">
        <v>40</v>
      </c>
      <c r="BK42" s="21">
        <v>20</v>
      </c>
      <c r="BL42" s="21">
        <v>50</v>
      </c>
      <c r="BM42" s="21">
        <v>30</v>
      </c>
      <c r="BN42" s="21">
        <v>20</v>
      </c>
      <c r="BO42" s="21">
        <v>20</v>
      </c>
      <c r="BP42" s="41">
        <f t="shared" si="4"/>
        <v>60</v>
      </c>
      <c r="BQ42" s="41">
        <f t="shared" si="5"/>
        <v>80</v>
      </c>
      <c r="BR42" s="41">
        <f t="shared" si="6"/>
        <v>40</v>
      </c>
      <c r="BS42" s="41">
        <f t="shared" si="7"/>
        <v>180</v>
      </c>
      <c r="BT42" s="42" t="s">
        <v>92</v>
      </c>
      <c r="BU42" s="50"/>
      <c r="BV42" s="50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</row>
    <row r="43" spans="1:114" ht="13.5" customHeight="1" x14ac:dyDescent="0.2">
      <c r="A43" s="22" t="s">
        <v>231</v>
      </c>
      <c r="B43" s="28" t="s">
        <v>232</v>
      </c>
      <c r="C43" s="28" t="s">
        <v>214</v>
      </c>
      <c r="D43" s="28" t="s">
        <v>80</v>
      </c>
      <c r="E43" s="26" t="s">
        <v>81</v>
      </c>
      <c r="F43" s="22" t="s">
        <v>110</v>
      </c>
      <c r="G43" s="28" t="s">
        <v>84</v>
      </c>
      <c r="H43" s="28" t="s">
        <v>84</v>
      </c>
      <c r="I43" s="28" t="s">
        <v>102</v>
      </c>
      <c r="J43" s="59" t="s">
        <v>131</v>
      </c>
      <c r="K43" s="104">
        <v>0</v>
      </c>
      <c r="L43" s="31">
        <v>0</v>
      </c>
      <c r="M43" s="31">
        <v>0</v>
      </c>
      <c r="N43" s="31">
        <v>0</v>
      </c>
      <c r="O43" s="30">
        <v>0</v>
      </c>
      <c r="P43" s="31">
        <v>36</v>
      </c>
      <c r="Q43" s="31">
        <v>0</v>
      </c>
      <c r="R43" s="31">
        <v>0</v>
      </c>
      <c r="S43" s="30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0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0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2">
        <v>0</v>
      </c>
      <c r="AO43" s="32">
        <v>0</v>
      </c>
      <c r="AP43" s="25" t="s">
        <v>87</v>
      </c>
      <c r="AQ43" s="25" t="s">
        <v>88</v>
      </c>
      <c r="AR43" s="28" t="s">
        <v>102</v>
      </c>
      <c r="AS43" s="59" t="s">
        <v>131</v>
      </c>
      <c r="AT43" s="28" t="s">
        <v>111</v>
      </c>
      <c r="AU43" s="33" t="s">
        <v>97</v>
      </c>
      <c r="AV43" s="48"/>
      <c r="AW43" s="34"/>
      <c r="AX43" s="35"/>
      <c r="AY43" s="36"/>
      <c r="AZ43" s="36"/>
      <c r="BA43" s="35">
        <v>0.55800000000000005</v>
      </c>
      <c r="BB43" s="35">
        <v>0.20200000000000001</v>
      </c>
      <c r="BC43" s="37">
        <f t="shared" si="13"/>
        <v>0.76</v>
      </c>
      <c r="BD43" s="35"/>
      <c r="BE43" s="48"/>
      <c r="BF43" s="48"/>
      <c r="BH43" s="39">
        <f t="shared" si="9"/>
        <v>0.76</v>
      </c>
      <c r="BI43" s="40">
        <f>BH43/BV43</f>
        <v>9.5000000000000001E-2</v>
      </c>
      <c r="BJ43" s="21">
        <v>40</v>
      </c>
      <c r="BK43" s="21">
        <v>20</v>
      </c>
      <c r="BL43" s="21">
        <v>50</v>
      </c>
      <c r="BM43" s="21">
        <v>30</v>
      </c>
      <c r="BN43" s="21">
        <v>20</v>
      </c>
      <c r="BO43" s="21">
        <v>20</v>
      </c>
      <c r="BP43" s="41">
        <f t="shared" si="4"/>
        <v>60</v>
      </c>
      <c r="BQ43" s="41">
        <f t="shared" si="5"/>
        <v>80</v>
      </c>
      <c r="BR43" s="55">
        <f t="shared" si="6"/>
        <v>40</v>
      </c>
      <c r="BS43" s="55">
        <f t="shared" si="7"/>
        <v>180</v>
      </c>
      <c r="BT43" s="42" t="s">
        <v>92</v>
      </c>
      <c r="BU43" s="155" t="s">
        <v>233</v>
      </c>
      <c r="BV43" s="155">
        <v>8</v>
      </c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</row>
    <row r="44" spans="1:114" ht="13.5" customHeight="1" x14ac:dyDescent="0.2">
      <c r="A44" s="22" t="s">
        <v>234</v>
      </c>
      <c r="B44" s="25" t="s">
        <v>235</v>
      </c>
      <c r="C44" s="62" t="s">
        <v>214</v>
      </c>
      <c r="D44" s="27" t="s">
        <v>80</v>
      </c>
      <c r="E44" s="26" t="s">
        <v>81</v>
      </c>
      <c r="F44" s="21" t="s">
        <v>110</v>
      </c>
      <c r="G44" s="47" t="s">
        <v>125</v>
      </c>
      <c r="H44" s="47" t="s">
        <v>125</v>
      </c>
      <c r="I44" s="29" t="s">
        <v>118</v>
      </c>
      <c r="J44" s="47" t="s">
        <v>150</v>
      </c>
      <c r="K44" s="45">
        <v>20</v>
      </c>
      <c r="L44" s="31">
        <v>20</v>
      </c>
      <c r="M44" s="31">
        <v>0</v>
      </c>
      <c r="N44" s="31">
        <v>0</v>
      </c>
      <c r="O44" s="30">
        <f>SUM(P44:R44)</f>
        <v>67</v>
      </c>
      <c r="P44" s="31">
        <v>67</v>
      </c>
      <c r="Q44" s="31">
        <v>0</v>
      </c>
      <c r="R44" s="31">
        <v>0</v>
      </c>
      <c r="S44" s="30">
        <f>SUM(T44:Y44)</f>
        <v>20</v>
      </c>
      <c r="T44" s="31">
        <v>1</v>
      </c>
      <c r="U44" s="31">
        <v>19</v>
      </c>
      <c r="V44" s="31">
        <v>0</v>
      </c>
      <c r="W44" s="31">
        <v>0</v>
      </c>
      <c r="X44" s="31">
        <v>0</v>
      </c>
      <c r="Y44" s="31">
        <v>0</v>
      </c>
      <c r="Z44" s="30">
        <f>SUM(AA44:AF44)</f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0">
        <f>SUM(AH44:AM44)</f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2">
        <f>(M44+N44)/K44</f>
        <v>0</v>
      </c>
      <c r="AO44" s="32">
        <f>N44/K44</f>
        <v>0</v>
      </c>
      <c r="AP44" s="26" t="s">
        <v>98</v>
      </c>
      <c r="AQ44" s="26" t="s">
        <v>88</v>
      </c>
      <c r="AR44" s="33" t="s">
        <v>118</v>
      </c>
      <c r="AS44" s="47" t="s">
        <v>150</v>
      </c>
      <c r="AT44" s="47" t="s">
        <v>90</v>
      </c>
      <c r="AU44" s="47" t="s">
        <v>126</v>
      </c>
      <c r="AV44" s="48"/>
      <c r="AW44" s="34">
        <v>1.62</v>
      </c>
      <c r="AX44" s="34"/>
      <c r="AY44" s="34"/>
      <c r="AZ44" s="107"/>
      <c r="BA44" s="36"/>
      <c r="BB44" s="36"/>
      <c r="BC44" s="37">
        <f t="shared" si="13"/>
        <v>1.62</v>
      </c>
      <c r="BD44" s="35"/>
      <c r="BE44" s="38"/>
      <c r="BF44" s="38"/>
      <c r="BG44" s="38"/>
      <c r="BH44" s="39">
        <f>BC44+BF44+BG44+BE44</f>
        <v>1.62</v>
      </c>
      <c r="BI44" s="40">
        <f>BH44/K44</f>
        <v>8.1000000000000003E-2</v>
      </c>
      <c r="BJ44" s="21">
        <v>40</v>
      </c>
      <c r="BK44" s="21">
        <v>20</v>
      </c>
      <c r="BL44" s="21">
        <v>50</v>
      </c>
      <c r="BM44" s="21">
        <v>70</v>
      </c>
      <c r="BN44" s="21">
        <v>20</v>
      </c>
      <c r="BO44" s="21">
        <v>10</v>
      </c>
      <c r="BP44" s="41">
        <f>BJ44+BK44</f>
        <v>60</v>
      </c>
      <c r="BQ44" s="41">
        <f>BL44+BM44</f>
        <v>120</v>
      </c>
      <c r="BR44" s="41">
        <f>BN44+BO44</f>
        <v>30</v>
      </c>
      <c r="BS44" s="41">
        <f>BP44+BQ44+BR44</f>
        <v>210</v>
      </c>
      <c r="BT44" s="42" t="s">
        <v>92</v>
      </c>
      <c r="BU44" s="45"/>
      <c r="BV44" s="45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</row>
    <row r="45" spans="1:114" ht="13.5" customHeight="1" x14ac:dyDescent="0.2">
      <c r="A45" s="66" t="s">
        <v>236</v>
      </c>
      <c r="B45" s="127" t="s">
        <v>237</v>
      </c>
      <c r="C45" s="127" t="s">
        <v>214</v>
      </c>
      <c r="D45" s="127" t="s">
        <v>80</v>
      </c>
      <c r="E45" s="128" t="s">
        <v>81</v>
      </c>
      <c r="F45" s="21" t="s">
        <v>110</v>
      </c>
      <c r="G45" s="26" t="s">
        <v>125</v>
      </c>
      <c r="H45" s="26" t="s">
        <v>95</v>
      </c>
      <c r="I45" s="26" t="s">
        <v>85</v>
      </c>
      <c r="J45" s="64" t="s">
        <v>119</v>
      </c>
      <c r="K45" s="50">
        <v>32</v>
      </c>
      <c r="L45" s="31">
        <v>32</v>
      </c>
      <c r="M45" s="31">
        <v>0</v>
      </c>
      <c r="N45" s="31">
        <v>0</v>
      </c>
      <c r="O45" s="104">
        <f>SUM(P45:R45)</f>
        <v>134</v>
      </c>
      <c r="P45" s="31">
        <v>134</v>
      </c>
      <c r="Q45" s="31">
        <v>0</v>
      </c>
      <c r="R45" s="31">
        <v>0</v>
      </c>
      <c r="S45" s="30">
        <f>SUM(T45:Y45)</f>
        <v>32</v>
      </c>
      <c r="T45" s="31">
        <v>0</v>
      </c>
      <c r="U45" s="21">
        <v>17</v>
      </c>
      <c r="V45" s="21">
        <v>15</v>
      </c>
      <c r="W45" s="21">
        <v>0</v>
      </c>
      <c r="X45" s="31">
        <v>0</v>
      </c>
      <c r="Y45" s="31">
        <v>0</v>
      </c>
      <c r="Z45" s="30">
        <f>SUM(AA45:AF45)</f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50">
        <f>SUM(AH45:AM45)</f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2">
        <f>(M45+N45)/K45</f>
        <v>0</v>
      </c>
      <c r="AO45" s="32">
        <f>AG45/K45</f>
        <v>0</v>
      </c>
      <c r="AP45" s="21" t="s">
        <v>98</v>
      </c>
      <c r="AQ45" s="21" t="s">
        <v>88</v>
      </c>
      <c r="AR45" s="26" t="s">
        <v>85</v>
      </c>
      <c r="AS45" s="26" t="s">
        <v>119</v>
      </c>
      <c r="AT45" s="26" t="s">
        <v>118</v>
      </c>
      <c r="AU45" s="65" t="s">
        <v>112</v>
      </c>
      <c r="AV45" s="48">
        <v>1.5</v>
      </c>
      <c r="AW45" s="35">
        <v>1.444</v>
      </c>
      <c r="AX45" s="35"/>
      <c r="AY45" s="35"/>
      <c r="AZ45" s="35"/>
      <c r="BA45" s="35"/>
      <c r="BB45" s="35"/>
      <c r="BC45" s="37">
        <f t="shared" si="13"/>
        <v>2.944</v>
      </c>
      <c r="BD45" s="21"/>
      <c r="BE45" s="21"/>
      <c r="BF45" s="21"/>
      <c r="BG45" s="21"/>
      <c r="BH45" s="39">
        <f>BC45+BF45+BG45+BE45</f>
        <v>2.944</v>
      </c>
      <c r="BI45" s="40">
        <f>BH45/K45</f>
        <v>9.1999999999999998E-2</v>
      </c>
      <c r="BJ45" s="66">
        <v>40</v>
      </c>
      <c r="BK45" s="66">
        <v>20</v>
      </c>
      <c r="BL45" s="21">
        <v>80</v>
      </c>
      <c r="BM45" s="21">
        <v>70</v>
      </c>
      <c r="BN45" s="54">
        <v>20</v>
      </c>
      <c r="BO45" s="21">
        <v>10</v>
      </c>
      <c r="BP45" s="41">
        <f>BJ45+BK45</f>
        <v>60</v>
      </c>
      <c r="BQ45" s="41">
        <f>BL45+BM45</f>
        <v>150</v>
      </c>
      <c r="BR45" s="55">
        <f>BN45+BO45</f>
        <v>30</v>
      </c>
      <c r="BS45" s="55">
        <f>BP45+BQ45+BR45</f>
        <v>240</v>
      </c>
      <c r="BT45" s="42" t="s">
        <v>92</v>
      </c>
      <c r="BU45" s="50"/>
      <c r="BV45" s="50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</row>
    <row r="46" spans="1:114" ht="13.5" customHeight="1" x14ac:dyDescent="0.2">
      <c r="A46" s="22" t="s">
        <v>238</v>
      </c>
      <c r="B46" s="27" t="s">
        <v>239</v>
      </c>
      <c r="C46" s="27" t="s">
        <v>214</v>
      </c>
      <c r="D46" s="27" t="s">
        <v>80</v>
      </c>
      <c r="E46" s="26" t="s">
        <v>81</v>
      </c>
      <c r="F46" s="22" t="s">
        <v>110</v>
      </c>
      <c r="G46" s="25" t="s">
        <v>84</v>
      </c>
      <c r="H46" s="25" t="s">
        <v>84</v>
      </c>
      <c r="I46" s="28" t="s">
        <v>96</v>
      </c>
      <c r="J46" s="25" t="s">
        <v>91</v>
      </c>
      <c r="K46" s="45">
        <v>44</v>
      </c>
      <c r="L46" s="31">
        <v>0</v>
      </c>
      <c r="M46" s="31">
        <v>40</v>
      </c>
      <c r="N46" s="31">
        <v>4</v>
      </c>
      <c r="O46" s="30">
        <f t="shared" ref="O46:O61" si="14">SUM(P46:R46)</f>
        <v>132</v>
      </c>
      <c r="P46" s="31">
        <v>0</v>
      </c>
      <c r="Q46" s="31">
        <v>104</v>
      </c>
      <c r="R46" s="31">
        <v>28</v>
      </c>
      <c r="S46" s="30">
        <f t="shared" si="8"/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0">
        <f t="shared" si="12"/>
        <v>40</v>
      </c>
      <c r="AA46" s="31">
        <v>14</v>
      </c>
      <c r="AB46" s="31">
        <v>26</v>
      </c>
      <c r="AC46" s="31">
        <v>0</v>
      </c>
      <c r="AD46" s="31">
        <v>0</v>
      </c>
      <c r="AE46" s="31">
        <v>0</v>
      </c>
      <c r="AF46" s="31">
        <v>0</v>
      </c>
      <c r="AG46" s="30">
        <f t="shared" si="11"/>
        <v>4</v>
      </c>
      <c r="AH46" s="31">
        <v>0</v>
      </c>
      <c r="AI46" s="31">
        <v>4</v>
      </c>
      <c r="AJ46" s="31">
        <v>0</v>
      </c>
      <c r="AK46" s="31">
        <v>0</v>
      </c>
      <c r="AL46" s="31">
        <v>0</v>
      </c>
      <c r="AM46" s="31">
        <v>0</v>
      </c>
      <c r="AN46" s="32">
        <f>(Z46+AG46)/K46</f>
        <v>1</v>
      </c>
      <c r="AO46" s="32">
        <f>N46/K46</f>
        <v>9.0909090909090912E-2</v>
      </c>
      <c r="AP46" s="25" t="s">
        <v>87</v>
      </c>
      <c r="AQ46" s="25" t="s">
        <v>88</v>
      </c>
      <c r="AR46" s="28" t="s">
        <v>96</v>
      </c>
      <c r="AS46" s="25" t="s">
        <v>91</v>
      </c>
      <c r="AT46" s="28" t="s">
        <v>99</v>
      </c>
      <c r="AU46" s="47" t="s">
        <v>112</v>
      </c>
      <c r="AV46" s="48">
        <v>1.25</v>
      </c>
      <c r="AW46" s="34"/>
      <c r="AX46" s="34"/>
      <c r="AY46" s="34">
        <v>0.1</v>
      </c>
      <c r="AZ46" s="34">
        <v>1.869</v>
      </c>
      <c r="BA46" s="34"/>
      <c r="BB46" s="36"/>
      <c r="BC46" s="37">
        <f t="shared" si="13"/>
        <v>3.2190000000000003</v>
      </c>
      <c r="BD46" s="35" t="s">
        <v>113</v>
      </c>
      <c r="BE46" s="38"/>
      <c r="BF46" s="38">
        <v>0.95</v>
      </c>
      <c r="BG46" s="38"/>
      <c r="BH46" s="39">
        <f t="shared" si="9"/>
        <v>4.1690000000000005</v>
      </c>
      <c r="BI46" s="40">
        <f>BH46/K46</f>
        <v>9.4750000000000015E-2</v>
      </c>
      <c r="BJ46" s="21">
        <v>40</v>
      </c>
      <c r="BK46" s="21">
        <v>20</v>
      </c>
      <c r="BL46" s="21">
        <v>50</v>
      </c>
      <c r="BM46" s="21">
        <v>30</v>
      </c>
      <c r="BN46" s="21">
        <v>0</v>
      </c>
      <c r="BO46" s="21">
        <v>30</v>
      </c>
      <c r="BP46" s="41">
        <f t="shared" si="4"/>
        <v>60</v>
      </c>
      <c r="BQ46" s="41">
        <f t="shared" si="5"/>
        <v>80</v>
      </c>
      <c r="BR46" s="55">
        <f t="shared" si="6"/>
        <v>30</v>
      </c>
      <c r="BS46" s="55">
        <f t="shared" si="7"/>
        <v>170</v>
      </c>
      <c r="BT46" s="42" t="s">
        <v>114</v>
      </c>
      <c r="BU46" s="45"/>
      <c r="BV46" s="45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</row>
    <row r="47" spans="1:114" ht="12.75" customHeight="1" x14ac:dyDescent="0.2">
      <c r="A47" s="21" t="s">
        <v>240</v>
      </c>
      <c r="B47" s="25" t="s">
        <v>241</v>
      </c>
      <c r="C47" s="26" t="s">
        <v>214</v>
      </c>
      <c r="D47" s="27" t="s">
        <v>80</v>
      </c>
      <c r="E47" s="26" t="s">
        <v>81</v>
      </c>
      <c r="F47" s="21" t="s">
        <v>110</v>
      </c>
      <c r="G47" s="25" t="s">
        <v>84</v>
      </c>
      <c r="H47" s="25" t="s">
        <v>84</v>
      </c>
      <c r="I47" s="25" t="s">
        <v>99</v>
      </c>
      <c r="J47" s="26" t="s">
        <v>131</v>
      </c>
      <c r="K47" s="105">
        <v>0</v>
      </c>
      <c r="L47" s="51">
        <v>0</v>
      </c>
      <c r="M47" s="51">
        <v>0</v>
      </c>
      <c r="N47" s="51">
        <v>0</v>
      </c>
      <c r="O47" s="30">
        <v>0</v>
      </c>
      <c r="P47" s="51">
        <v>219</v>
      </c>
      <c r="Q47" s="31">
        <v>46</v>
      </c>
      <c r="R47" s="31">
        <v>18</v>
      </c>
      <c r="S47" s="30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0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0">
        <v>0</v>
      </c>
      <c r="AH47" s="31">
        <v>0</v>
      </c>
      <c r="AI47" s="31">
        <v>0</v>
      </c>
      <c r="AJ47" s="31">
        <v>0</v>
      </c>
      <c r="AK47" s="31">
        <v>0</v>
      </c>
      <c r="AL47" s="31">
        <v>0</v>
      </c>
      <c r="AM47" s="31">
        <v>0</v>
      </c>
      <c r="AN47" s="32">
        <v>0</v>
      </c>
      <c r="AO47" s="32">
        <v>0</v>
      </c>
      <c r="AP47" s="25" t="s">
        <v>87</v>
      </c>
      <c r="AQ47" s="25" t="s">
        <v>242</v>
      </c>
      <c r="AR47" s="25" t="s">
        <v>99</v>
      </c>
      <c r="AS47" s="26" t="s">
        <v>131</v>
      </c>
      <c r="AT47" s="33" t="s">
        <v>111</v>
      </c>
      <c r="AU47" s="47" t="s">
        <v>91</v>
      </c>
      <c r="AV47" s="48">
        <v>0.75</v>
      </c>
      <c r="AW47" s="35"/>
      <c r="AX47" s="35"/>
      <c r="AY47" s="35"/>
      <c r="AZ47" s="35">
        <v>1</v>
      </c>
      <c r="BA47" s="35">
        <v>2.0927009999999999</v>
      </c>
      <c r="BB47" s="36"/>
      <c r="BC47" s="37">
        <f t="shared" si="13"/>
        <v>3.8427009999999999</v>
      </c>
      <c r="BD47" s="21"/>
      <c r="BE47" s="38"/>
      <c r="BF47" s="38">
        <v>0.8</v>
      </c>
      <c r="BG47" s="21"/>
      <c r="BH47" s="39">
        <f t="shared" si="9"/>
        <v>4.6427009999999997</v>
      </c>
      <c r="BI47" s="40">
        <f>BH47/BV47</f>
        <v>9.4749E-2</v>
      </c>
      <c r="BJ47" s="21">
        <v>40</v>
      </c>
      <c r="BK47" s="21">
        <v>20</v>
      </c>
      <c r="BL47" s="21">
        <v>50</v>
      </c>
      <c r="BM47" s="21">
        <v>30</v>
      </c>
      <c r="BN47" s="21">
        <v>0</v>
      </c>
      <c r="BO47" s="21">
        <v>20</v>
      </c>
      <c r="BP47" s="41">
        <f t="shared" si="4"/>
        <v>60</v>
      </c>
      <c r="BQ47" s="41">
        <f t="shared" si="5"/>
        <v>80</v>
      </c>
      <c r="BR47" s="55">
        <f t="shared" si="6"/>
        <v>20</v>
      </c>
      <c r="BS47" s="55">
        <f t="shared" si="7"/>
        <v>160</v>
      </c>
      <c r="BT47" s="42" t="s">
        <v>114</v>
      </c>
      <c r="BU47" s="161" t="s">
        <v>243</v>
      </c>
      <c r="BV47" s="161">
        <v>49</v>
      </c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</row>
    <row r="48" spans="1:114" ht="13.5" customHeight="1" x14ac:dyDescent="0.2">
      <c r="A48" s="21" t="s">
        <v>244</v>
      </c>
      <c r="B48" s="25" t="s">
        <v>245</v>
      </c>
      <c r="C48" s="26" t="s">
        <v>214</v>
      </c>
      <c r="D48" s="27" t="s">
        <v>80</v>
      </c>
      <c r="E48" s="26" t="s">
        <v>81</v>
      </c>
      <c r="F48" s="21" t="s">
        <v>110</v>
      </c>
      <c r="G48" s="25" t="s">
        <v>125</v>
      </c>
      <c r="H48" s="25" t="s">
        <v>95</v>
      </c>
      <c r="I48" s="29" t="s">
        <v>102</v>
      </c>
      <c r="J48" s="26" t="s">
        <v>86</v>
      </c>
      <c r="K48" s="61">
        <v>0</v>
      </c>
      <c r="L48" s="31">
        <v>0</v>
      </c>
      <c r="M48" s="31">
        <v>0</v>
      </c>
      <c r="N48" s="31">
        <v>0</v>
      </c>
      <c r="O48" s="30">
        <v>0</v>
      </c>
      <c r="P48" s="31">
        <v>72</v>
      </c>
      <c r="Q48" s="31">
        <v>0</v>
      </c>
      <c r="R48" s="31">
        <v>0</v>
      </c>
      <c r="S48" s="30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0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0">
        <f t="shared" si="11"/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2">
        <v>0</v>
      </c>
      <c r="AO48" s="32">
        <v>0</v>
      </c>
      <c r="AP48" s="25" t="s">
        <v>98</v>
      </c>
      <c r="AQ48" s="25" t="s">
        <v>88</v>
      </c>
      <c r="AR48" s="33" t="s">
        <v>102</v>
      </c>
      <c r="AS48" s="26" t="s">
        <v>136</v>
      </c>
      <c r="AT48" s="33" t="s">
        <v>111</v>
      </c>
      <c r="AU48" s="26" t="s">
        <v>119</v>
      </c>
      <c r="AV48" s="48"/>
      <c r="AW48" s="34"/>
      <c r="AX48" s="35"/>
      <c r="AY48" s="36"/>
      <c r="AZ48" s="36"/>
      <c r="BA48" s="35">
        <v>1.248</v>
      </c>
      <c r="BB48" s="36"/>
      <c r="BC48" s="37">
        <f t="shared" si="13"/>
        <v>1.248</v>
      </c>
      <c r="BD48" s="21"/>
      <c r="BE48" s="21"/>
      <c r="BF48" s="21"/>
      <c r="BG48" s="21"/>
      <c r="BH48" s="39">
        <f t="shared" si="9"/>
        <v>1.248</v>
      </c>
      <c r="BI48" s="40">
        <f>BH48/BV48</f>
        <v>6.933333333333333E-2</v>
      </c>
      <c r="BJ48" s="21">
        <v>40</v>
      </c>
      <c r="BK48" s="21">
        <v>20</v>
      </c>
      <c r="BL48" s="21">
        <v>0</v>
      </c>
      <c r="BM48" s="21">
        <v>10</v>
      </c>
      <c r="BN48" s="21">
        <v>0</v>
      </c>
      <c r="BO48" s="21">
        <v>10</v>
      </c>
      <c r="BP48" s="41">
        <f t="shared" si="4"/>
        <v>60</v>
      </c>
      <c r="BQ48" s="41">
        <f t="shared" si="5"/>
        <v>10</v>
      </c>
      <c r="BR48" s="41">
        <f t="shared" si="6"/>
        <v>10</v>
      </c>
      <c r="BS48" s="41">
        <f t="shared" si="7"/>
        <v>80</v>
      </c>
      <c r="BT48" s="42" t="s">
        <v>100</v>
      </c>
      <c r="BU48" s="160" t="s">
        <v>246</v>
      </c>
      <c r="BV48" s="160">
        <v>18</v>
      </c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</row>
    <row r="49" spans="1:114" ht="13.5" customHeight="1" x14ac:dyDescent="0.2">
      <c r="A49" s="22" t="s">
        <v>247</v>
      </c>
      <c r="B49" s="27" t="s">
        <v>248</v>
      </c>
      <c r="C49" s="27" t="s">
        <v>214</v>
      </c>
      <c r="D49" s="27" t="s">
        <v>80</v>
      </c>
      <c r="E49" s="26" t="s">
        <v>81</v>
      </c>
      <c r="F49" s="22" t="s">
        <v>82</v>
      </c>
      <c r="G49" s="25" t="s">
        <v>125</v>
      </c>
      <c r="H49" s="25" t="s">
        <v>125</v>
      </c>
      <c r="I49" s="56" t="s">
        <v>188</v>
      </c>
      <c r="J49" s="26" t="s">
        <v>126</v>
      </c>
      <c r="K49" s="45">
        <v>16</v>
      </c>
      <c r="L49" s="31">
        <v>11</v>
      </c>
      <c r="M49" s="31">
        <v>4</v>
      </c>
      <c r="N49" s="31">
        <v>1</v>
      </c>
      <c r="O49" s="45">
        <f>SUM(P49:R49)</f>
        <v>75</v>
      </c>
      <c r="P49" s="31">
        <v>51</v>
      </c>
      <c r="Q49" s="31">
        <v>20</v>
      </c>
      <c r="R49" s="31">
        <v>4</v>
      </c>
      <c r="S49" s="45">
        <f>SUM(T49:Y49)</f>
        <v>11</v>
      </c>
      <c r="T49" s="31">
        <v>0</v>
      </c>
      <c r="U49" s="31">
        <v>6</v>
      </c>
      <c r="V49" s="31">
        <v>3</v>
      </c>
      <c r="W49" s="31">
        <v>2</v>
      </c>
      <c r="X49" s="31">
        <v>0</v>
      </c>
      <c r="Y49" s="31">
        <v>0</v>
      </c>
      <c r="Z49" s="45">
        <f>SUM(AA49:AF49)</f>
        <v>4</v>
      </c>
      <c r="AA49" s="31">
        <v>0</v>
      </c>
      <c r="AB49" s="31">
        <v>2</v>
      </c>
      <c r="AC49" s="31">
        <v>0</v>
      </c>
      <c r="AD49" s="31">
        <v>2</v>
      </c>
      <c r="AE49" s="31">
        <v>0</v>
      </c>
      <c r="AF49" s="31">
        <v>0</v>
      </c>
      <c r="AG49" s="45">
        <f>SUM(AH49:AM49)</f>
        <v>1</v>
      </c>
      <c r="AH49" s="31">
        <v>0</v>
      </c>
      <c r="AI49" s="31">
        <v>1</v>
      </c>
      <c r="AJ49" s="31">
        <v>0</v>
      </c>
      <c r="AK49" s="31">
        <v>0</v>
      </c>
      <c r="AL49" s="31">
        <v>0</v>
      </c>
      <c r="AM49" s="31">
        <v>0</v>
      </c>
      <c r="AN49" s="52">
        <f>(Z49+AG49)/K49</f>
        <v>0.3125</v>
      </c>
      <c r="AO49" s="52">
        <f>N49/K49</f>
        <v>6.25E-2</v>
      </c>
      <c r="AP49" s="25" t="s">
        <v>87</v>
      </c>
      <c r="AQ49" s="25" t="s">
        <v>88</v>
      </c>
      <c r="AR49" s="25" t="s">
        <v>188</v>
      </c>
      <c r="AS49" s="25" t="s">
        <v>126</v>
      </c>
      <c r="AT49" s="25" t="s">
        <v>118</v>
      </c>
      <c r="AU49" s="25" t="s">
        <v>175</v>
      </c>
      <c r="AV49" s="48"/>
      <c r="AW49" s="34"/>
      <c r="AX49" s="34"/>
      <c r="AY49" s="34"/>
      <c r="AZ49" s="34"/>
      <c r="BA49" s="36"/>
      <c r="BB49" s="36"/>
      <c r="BC49" s="37">
        <f t="shared" si="13"/>
        <v>0</v>
      </c>
      <c r="BD49" s="21" t="s">
        <v>113</v>
      </c>
      <c r="BE49" s="63">
        <v>1.91</v>
      </c>
      <c r="BF49" s="38">
        <v>0.13100000000000001</v>
      </c>
      <c r="BG49" s="38">
        <v>0.09</v>
      </c>
      <c r="BH49" s="39">
        <f>BC49+BF49+BG49+BE49</f>
        <v>2.1309999999999998</v>
      </c>
      <c r="BI49" s="40">
        <f>BH49/K49</f>
        <v>0.13318749999999999</v>
      </c>
      <c r="BJ49" s="21">
        <v>40</v>
      </c>
      <c r="BK49" s="21">
        <v>20</v>
      </c>
      <c r="BL49" s="21">
        <v>40</v>
      </c>
      <c r="BM49" s="21">
        <v>70</v>
      </c>
      <c r="BN49" s="21">
        <v>0</v>
      </c>
      <c r="BO49" s="21">
        <v>20</v>
      </c>
      <c r="BP49" s="41">
        <f>BJ49+BK49</f>
        <v>60</v>
      </c>
      <c r="BQ49" s="41">
        <f>BL49+BM49</f>
        <v>110</v>
      </c>
      <c r="BR49" s="41">
        <f>BN49+BO49</f>
        <v>20</v>
      </c>
      <c r="BS49" s="41">
        <f>BP49+BQ49+BR49</f>
        <v>190</v>
      </c>
      <c r="BT49" s="42" t="s">
        <v>92</v>
      </c>
      <c r="BU49" s="45"/>
      <c r="BV49" s="45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</row>
    <row r="50" spans="1:114" ht="13.5" customHeight="1" x14ac:dyDescent="0.2">
      <c r="A50" s="66" t="s">
        <v>249</v>
      </c>
      <c r="B50" s="47" t="s">
        <v>250</v>
      </c>
      <c r="C50" s="26" t="s">
        <v>214</v>
      </c>
      <c r="D50" s="125" t="s">
        <v>80</v>
      </c>
      <c r="E50" s="126" t="s">
        <v>81</v>
      </c>
      <c r="F50" s="66" t="s">
        <v>82</v>
      </c>
      <c r="G50" s="47" t="s">
        <v>83</v>
      </c>
      <c r="H50" s="47" t="s">
        <v>84</v>
      </c>
      <c r="I50" s="56" t="s">
        <v>102</v>
      </c>
      <c r="J50" s="28" t="s">
        <v>131</v>
      </c>
      <c r="K50" s="50">
        <v>0</v>
      </c>
      <c r="L50" s="21">
        <v>0</v>
      </c>
      <c r="M50" s="21">
        <v>0</v>
      </c>
      <c r="N50" s="21">
        <v>0</v>
      </c>
      <c r="O50" s="30">
        <v>0</v>
      </c>
      <c r="P50" s="21">
        <v>70</v>
      </c>
      <c r="Q50" s="21">
        <v>0</v>
      </c>
      <c r="R50" s="21">
        <v>0</v>
      </c>
      <c r="S50" s="30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0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0">
        <f t="shared" si="11"/>
        <v>0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2">
        <v>0</v>
      </c>
      <c r="AO50" s="32">
        <v>0</v>
      </c>
      <c r="AP50" s="25" t="s">
        <v>87</v>
      </c>
      <c r="AQ50" s="27" t="s">
        <v>88</v>
      </c>
      <c r="AR50" s="56" t="s">
        <v>102</v>
      </c>
      <c r="AS50" s="28" t="s">
        <v>131</v>
      </c>
      <c r="AT50" s="28" t="s">
        <v>103</v>
      </c>
      <c r="AU50" s="28" t="s">
        <v>86</v>
      </c>
      <c r="AV50" s="48"/>
      <c r="AW50" s="34"/>
      <c r="AX50" s="34"/>
      <c r="AY50" s="35"/>
      <c r="AZ50" s="34"/>
      <c r="BA50" s="34">
        <v>0.2</v>
      </c>
      <c r="BB50" s="35">
        <v>2.263474</v>
      </c>
      <c r="BC50" s="37">
        <f t="shared" si="13"/>
        <v>2.4634740000000002</v>
      </c>
      <c r="BD50" s="28"/>
      <c r="BE50" s="38"/>
      <c r="BF50" s="38"/>
      <c r="BG50" s="28"/>
      <c r="BH50" s="39">
        <f t="shared" si="9"/>
        <v>2.4634740000000002</v>
      </c>
      <c r="BI50" s="40">
        <f>BH50/BV50</f>
        <v>9.4749E-2</v>
      </c>
      <c r="BJ50" s="21">
        <v>40</v>
      </c>
      <c r="BK50" s="21">
        <v>20</v>
      </c>
      <c r="BL50" s="21">
        <v>10</v>
      </c>
      <c r="BM50" s="21">
        <v>30</v>
      </c>
      <c r="BN50" s="21">
        <v>20</v>
      </c>
      <c r="BO50" s="21">
        <v>10</v>
      </c>
      <c r="BP50" s="41">
        <f t="shared" si="4"/>
        <v>60</v>
      </c>
      <c r="BQ50" s="41">
        <f t="shared" si="5"/>
        <v>40</v>
      </c>
      <c r="BR50" s="41">
        <f t="shared" si="6"/>
        <v>30</v>
      </c>
      <c r="BS50" s="41">
        <f t="shared" si="7"/>
        <v>130</v>
      </c>
      <c r="BT50" s="42" t="s">
        <v>100</v>
      </c>
      <c r="BU50" s="158" t="s">
        <v>251</v>
      </c>
      <c r="BV50" s="158">
        <v>26</v>
      </c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</row>
    <row r="51" spans="1:114" ht="13.5" customHeight="1" x14ac:dyDescent="0.2">
      <c r="A51" s="21" t="s">
        <v>252</v>
      </c>
      <c r="B51" s="25" t="s">
        <v>253</v>
      </c>
      <c r="C51" s="26" t="s">
        <v>214</v>
      </c>
      <c r="D51" s="27" t="s">
        <v>80</v>
      </c>
      <c r="E51" s="26" t="s">
        <v>81</v>
      </c>
      <c r="F51" s="21" t="s">
        <v>82</v>
      </c>
      <c r="G51" s="26" t="s">
        <v>83</v>
      </c>
      <c r="H51" s="26" t="s">
        <v>84</v>
      </c>
      <c r="I51" s="29" t="s">
        <v>96</v>
      </c>
      <c r="J51" s="47" t="s">
        <v>91</v>
      </c>
      <c r="K51" s="45">
        <v>93</v>
      </c>
      <c r="L51" s="31">
        <v>70</v>
      </c>
      <c r="M51" s="31">
        <v>20</v>
      </c>
      <c r="N51" s="31">
        <v>3</v>
      </c>
      <c r="O51" s="30">
        <f>SUM(P51:R51)</f>
        <v>392</v>
      </c>
      <c r="P51" s="31">
        <v>300</v>
      </c>
      <c r="Q51" s="31">
        <v>80</v>
      </c>
      <c r="R51" s="31">
        <v>12</v>
      </c>
      <c r="S51" s="30">
        <f>SUM(T51:Y51)</f>
        <v>70</v>
      </c>
      <c r="T51" s="31">
        <v>0</v>
      </c>
      <c r="U51" s="31">
        <v>52</v>
      </c>
      <c r="V51" s="31">
        <v>16</v>
      </c>
      <c r="W51" s="31">
        <v>2</v>
      </c>
      <c r="X51" s="31">
        <v>0</v>
      </c>
      <c r="Y51" s="31">
        <v>0</v>
      </c>
      <c r="Z51" s="30">
        <f>SUM(AA51:AF51)</f>
        <v>20</v>
      </c>
      <c r="AA51" s="31">
        <v>0</v>
      </c>
      <c r="AB51" s="31">
        <v>20</v>
      </c>
      <c r="AC51" s="31">
        <v>0</v>
      </c>
      <c r="AD51" s="31">
        <v>0</v>
      </c>
      <c r="AE51" s="31">
        <v>0</v>
      </c>
      <c r="AF51" s="31">
        <v>0</v>
      </c>
      <c r="AG51" s="30">
        <f>SUM(AH51:AM51)</f>
        <v>3</v>
      </c>
      <c r="AH51" s="31">
        <v>0</v>
      </c>
      <c r="AI51" s="31">
        <v>3</v>
      </c>
      <c r="AJ51" s="31">
        <v>0</v>
      </c>
      <c r="AK51" s="31">
        <v>0</v>
      </c>
      <c r="AL51" s="31">
        <v>0</v>
      </c>
      <c r="AM51" s="31">
        <v>0</v>
      </c>
      <c r="AN51" s="32">
        <f>(M51+N51)/K51</f>
        <v>0.24731182795698925</v>
      </c>
      <c r="AO51" s="32">
        <f t="shared" ref="AO51:AO58" si="15">N51/K51</f>
        <v>3.2258064516129031E-2</v>
      </c>
      <c r="AP51" s="25" t="s">
        <v>87</v>
      </c>
      <c r="AQ51" s="26" t="s">
        <v>88</v>
      </c>
      <c r="AR51" s="29" t="s">
        <v>96</v>
      </c>
      <c r="AS51" s="47" t="s">
        <v>91</v>
      </c>
      <c r="AT51" s="47" t="s">
        <v>102</v>
      </c>
      <c r="AU51" s="47" t="s">
        <v>131</v>
      </c>
      <c r="AV51" s="48"/>
      <c r="AW51" s="34"/>
      <c r="AX51" s="34"/>
      <c r="AY51" s="34">
        <v>3</v>
      </c>
      <c r="AZ51" s="34">
        <v>3</v>
      </c>
      <c r="BA51" s="34">
        <v>2.0616569999999999</v>
      </c>
      <c r="BB51" s="34"/>
      <c r="BC51" s="37">
        <f t="shared" si="13"/>
        <v>8.0616570000000003</v>
      </c>
      <c r="BD51" s="35" t="s">
        <v>113</v>
      </c>
      <c r="BE51" s="38"/>
      <c r="BF51" s="38">
        <v>0.75</v>
      </c>
      <c r="BG51" s="38"/>
      <c r="BH51" s="39">
        <f>BC51+BF51+BG51+BE51</f>
        <v>8.8116570000000003</v>
      </c>
      <c r="BI51" s="40">
        <f t="shared" ref="BI51:BI61" si="16">BH51/K51</f>
        <v>9.4749E-2</v>
      </c>
      <c r="BJ51" s="21">
        <v>40</v>
      </c>
      <c r="BK51" s="21">
        <v>20</v>
      </c>
      <c r="BL51" s="21">
        <v>10</v>
      </c>
      <c r="BM51" s="21">
        <v>30</v>
      </c>
      <c r="BN51" s="21">
        <v>20</v>
      </c>
      <c r="BO51" s="21">
        <v>20</v>
      </c>
      <c r="BP51" s="41">
        <f>BJ51+BK51</f>
        <v>60</v>
      </c>
      <c r="BQ51" s="41">
        <f>BL51+BM51</f>
        <v>40</v>
      </c>
      <c r="BR51" s="41">
        <f>BN51+BO51</f>
        <v>40</v>
      </c>
      <c r="BS51" s="41">
        <f>BP51+BQ51+BR51</f>
        <v>140</v>
      </c>
      <c r="BT51" s="42" t="s">
        <v>114</v>
      </c>
      <c r="BU51" s="45"/>
      <c r="BV51" s="45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</row>
    <row r="52" spans="1:114" ht="13.5" customHeight="1" x14ac:dyDescent="0.2">
      <c r="A52" s="21" t="s">
        <v>254</v>
      </c>
      <c r="B52" s="26" t="s">
        <v>255</v>
      </c>
      <c r="C52" s="26" t="s">
        <v>214</v>
      </c>
      <c r="D52" s="27" t="s">
        <v>80</v>
      </c>
      <c r="E52" s="26" t="s">
        <v>81</v>
      </c>
      <c r="F52" s="21" t="s">
        <v>110</v>
      </c>
      <c r="G52" s="26" t="s">
        <v>84</v>
      </c>
      <c r="H52" s="26" t="s">
        <v>84</v>
      </c>
      <c r="I52" s="29" t="s">
        <v>99</v>
      </c>
      <c r="J52" s="47" t="s">
        <v>175</v>
      </c>
      <c r="K52" s="45">
        <v>6</v>
      </c>
      <c r="L52" s="31">
        <f>T52+U52+V52+W52+X52+Y52</f>
        <v>0</v>
      </c>
      <c r="M52" s="31">
        <v>3</v>
      </c>
      <c r="N52" s="31">
        <v>3</v>
      </c>
      <c r="O52" s="30">
        <f t="shared" si="14"/>
        <v>24</v>
      </c>
      <c r="P52" s="31">
        <v>0</v>
      </c>
      <c r="Q52" s="31">
        <v>12</v>
      </c>
      <c r="R52" s="31">
        <v>12</v>
      </c>
      <c r="S52" s="30">
        <f t="shared" si="8"/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0">
        <f t="shared" si="12"/>
        <v>3</v>
      </c>
      <c r="AA52" s="31">
        <v>0</v>
      </c>
      <c r="AB52" s="31">
        <v>3</v>
      </c>
      <c r="AC52" s="31">
        <v>0</v>
      </c>
      <c r="AD52" s="31">
        <v>0</v>
      </c>
      <c r="AE52" s="31">
        <v>0</v>
      </c>
      <c r="AF52" s="31">
        <v>0</v>
      </c>
      <c r="AG52" s="30">
        <f t="shared" si="11"/>
        <v>3</v>
      </c>
      <c r="AH52" s="31">
        <v>0</v>
      </c>
      <c r="AI52" s="31">
        <v>3</v>
      </c>
      <c r="AJ52" s="31">
        <v>0</v>
      </c>
      <c r="AK52" s="31">
        <v>0</v>
      </c>
      <c r="AL52" s="31">
        <v>0</v>
      </c>
      <c r="AM52" s="31">
        <v>0</v>
      </c>
      <c r="AN52" s="32">
        <f>(M52+N52)/K52</f>
        <v>1</v>
      </c>
      <c r="AO52" s="32">
        <f t="shared" si="15"/>
        <v>0.5</v>
      </c>
      <c r="AP52" s="25" t="s">
        <v>87</v>
      </c>
      <c r="AQ52" s="26" t="s">
        <v>88</v>
      </c>
      <c r="AR52" s="33" t="s">
        <v>99</v>
      </c>
      <c r="AS52" s="47" t="s">
        <v>175</v>
      </c>
      <c r="AT52" s="33" t="s">
        <v>102</v>
      </c>
      <c r="AU52" s="47" t="s">
        <v>112</v>
      </c>
      <c r="AV52" s="48"/>
      <c r="AW52" s="34"/>
      <c r="AX52" s="34"/>
      <c r="AY52" s="34"/>
      <c r="AZ52" s="34">
        <v>0.56849400000000005</v>
      </c>
      <c r="BA52" s="36"/>
      <c r="BB52" s="36"/>
      <c r="BC52" s="37">
        <f t="shared" si="13"/>
        <v>0.56849400000000005</v>
      </c>
      <c r="BD52" s="35" t="s">
        <v>113</v>
      </c>
      <c r="BE52" s="38"/>
      <c r="BF52" s="38"/>
      <c r="BG52" s="38"/>
      <c r="BH52" s="39">
        <f t="shared" si="9"/>
        <v>0.56849400000000005</v>
      </c>
      <c r="BI52" s="60">
        <f t="shared" si="16"/>
        <v>9.4749000000000014E-2</v>
      </c>
      <c r="BJ52" s="21">
        <v>40</v>
      </c>
      <c r="BK52" s="21">
        <v>20</v>
      </c>
      <c r="BL52" s="21">
        <v>50</v>
      </c>
      <c r="BM52" s="21">
        <v>10</v>
      </c>
      <c r="BN52" s="21">
        <v>20</v>
      </c>
      <c r="BO52" s="21">
        <v>30</v>
      </c>
      <c r="BP52" s="41">
        <f t="shared" si="4"/>
        <v>60</v>
      </c>
      <c r="BQ52" s="41">
        <f t="shared" si="5"/>
        <v>60</v>
      </c>
      <c r="BR52" s="41">
        <f t="shared" si="6"/>
        <v>50</v>
      </c>
      <c r="BS52" s="41">
        <f t="shared" si="7"/>
        <v>170</v>
      </c>
      <c r="BT52" s="42" t="s">
        <v>114</v>
      </c>
      <c r="BU52" s="45"/>
      <c r="BV52" s="45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</row>
    <row r="53" spans="1:114" ht="13.5" customHeight="1" x14ac:dyDescent="0.2">
      <c r="A53" s="21" t="s">
        <v>256</v>
      </c>
      <c r="B53" s="26" t="s">
        <v>257</v>
      </c>
      <c r="C53" s="26" t="s">
        <v>258</v>
      </c>
      <c r="D53" s="26" t="s">
        <v>259</v>
      </c>
      <c r="E53" s="26" t="s">
        <v>156</v>
      </c>
      <c r="F53" s="21" t="s">
        <v>82</v>
      </c>
      <c r="G53" s="26" t="s">
        <v>83</v>
      </c>
      <c r="H53" s="26" t="s">
        <v>84</v>
      </c>
      <c r="I53" s="29" t="s">
        <v>90</v>
      </c>
      <c r="J53" s="47" t="s">
        <v>150</v>
      </c>
      <c r="K53" s="61">
        <v>34</v>
      </c>
      <c r="L53" s="31">
        <v>24</v>
      </c>
      <c r="M53" s="31">
        <v>10</v>
      </c>
      <c r="N53" s="31">
        <v>0</v>
      </c>
      <c r="O53" s="30">
        <f t="shared" si="14"/>
        <v>170</v>
      </c>
      <c r="P53" s="31">
        <v>122</v>
      </c>
      <c r="Q53" s="31">
        <v>48</v>
      </c>
      <c r="R53" s="31">
        <v>0</v>
      </c>
      <c r="S53" s="30">
        <f t="shared" si="8"/>
        <v>24</v>
      </c>
      <c r="T53" s="31">
        <v>0</v>
      </c>
      <c r="U53" s="31">
        <v>10</v>
      </c>
      <c r="V53" s="31">
        <v>2</v>
      </c>
      <c r="W53" s="31">
        <v>12</v>
      </c>
      <c r="X53" s="31">
        <v>0</v>
      </c>
      <c r="Y53" s="31">
        <v>0</v>
      </c>
      <c r="Z53" s="30">
        <f t="shared" si="12"/>
        <v>10</v>
      </c>
      <c r="AA53" s="31">
        <v>0</v>
      </c>
      <c r="AB53" s="31">
        <v>8</v>
      </c>
      <c r="AC53" s="31">
        <v>0</v>
      </c>
      <c r="AD53" s="31">
        <v>0</v>
      </c>
      <c r="AE53" s="31">
        <v>2</v>
      </c>
      <c r="AF53" s="31">
        <v>0</v>
      </c>
      <c r="AG53" s="30">
        <f t="shared" si="11"/>
        <v>0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2">
        <f>(M53+N53)/K53</f>
        <v>0.29411764705882354</v>
      </c>
      <c r="AO53" s="32">
        <f t="shared" si="15"/>
        <v>0</v>
      </c>
      <c r="AP53" s="25" t="s">
        <v>87</v>
      </c>
      <c r="AQ53" s="26" t="s">
        <v>88</v>
      </c>
      <c r="AR53" s="33" t="s">
        <v>90</v>
      </c>
      <c r="AS53" s="47" t="s">
        <v>91</v>
      </c>
      <c r="AT53" s="47" t="s">
        <v>96</v>
      </c>
      <c r="AU53" s="47" t="s">
        <v>136</v>
      </c>
      <c r="AV53" s="48"/>
      <c r="AW53" s="34"/>
      <c r="AX53" s="34">
        <v>1.2</v>
      </c>
      <c r="AY53" s="34">
        <v>1.321466</v>
      </c>
      <c r="AZ53" s="34"/>
      <c r="BA53" s="36"/>
      <c r="BB53" s="36"/>
      <c r="BC53" s="37">
        <f t="shared" si="13"/>
        <v>2.5214660000000002</v>
      </c>
      <c r="BD53" s="35" t="s">
        <v>113</v>
      </c>
      <c r="BE53" s="38"/>
      <c r="BF53" s="38">
        <v>0.7</v>
      </c>
      <c r="BG53" s="38"/>
      <c r="BH53" s="39">
        <f t="shared" si="9"/>
        <v>3.2214660000000004</v>
      </c>
      <c r="BI53" s="60">
        <f t="shared" si="16"/>
        <v>9.4749000000000014E-2</v>
      </c>
      <c r="BJ53" s="21">
        <v>50</v>
      </c>
      <c r="BK53" s="21">
        <v>30</v>
      </c>
      <c r="BL53" s="21">
        <v>30</v>
      </c>
      <c r="BM53" s="21">
        <v>30</v>
      </c>
      <c r="BN53" s="21">
        <v>0</v>
      </c>
      <c r="BO53" s="21">
        <v>20</v>
      </c>
      <c r="BP53" s="41">
        <f t="shared" si="4"/>
        <v>80</v>
      </c>
      <c r="BQ53" s="41">
        <f t="shared" si="5"/>
        <v>60</v>
      </c>
      <c r="BR53" s="41">
        <f t="shared" si="6"/>
        <v>20</v>
      </c>
      <c r="BS53" s="41">
        <f t="shared" si="7"/>
        <v>160</v>
      </c>
      <c r="BT53" s="42" t="s">
        <v>114</v>
      </c>
      <c r="BU53" s="61"/>
      <c r="BV53" s="61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</row>
    <row r="54" spans="1:114" ht="12.75" x14ac:dyDescent="0.2">
      <c r="A54" s="66" t="s">
        <v>260</v>
      </c>
      <c r="B54" s="28" t="s">
        <v>261</v>
      </c>
      <c r="C54" s="28" t="s">
        <v>258</v>
      </c>
      <c r="D54" s="125" t="s">
        <v>259</v>
      </c>
      <c r="E54" s="127" t="s">
        <v>156</v>
      </c>
      <c r="F54" s="66" t="s">
        <v>110</v>
      </c>
      <c r="G54" s="47" t="s">
        <v>84</v>
      </c>
      <c r="H54" s="47" t="s">
        <v>84</v>
      </c>
      <c r="I54" s="25" t="s">
        <v>118</v>
      </c>
      <c r="J54" s="47" t="s">
        <v>175</v>
      </c>
      <c r="K54" s="50">
        <v>19</v>
      </c>
      <c r="L54" s="21">
        <v>13</v>
      </c>
      <c r="M54" s="21">
        <v>5</v>
      </c>
      <c r="N54" s="21">
        <v>1</v>
      </c>
      <c r="O54" s="67">
        <f t="shared" si="14"/>
        <v>89</v>
      </c>
      <c r="P54" s="21">
        <v>61</v>
      </c>
      <c r="Q54" s="21">
        <v>24</v>
      </c>
      <c r="R54" s="21">
        <v>4</v>
      </c>
      <c r="S54" s="30">
        <f t="shared" si="8"/>
        <v>13</v>
      </c>
      <c r="T54" s="21">
        <v>0</v>
      </c>
      <c r="U54" s="21">
        <v>6</v>
      </c>
      <c r="V54" s="21">
        <v>5</v>
      </c>
      <c r="W54" s="21">
        <v>2</v>
      </c>
      <c r="X54" s="21">
        <v>0</v>
      </c>
      <c r="Y54" s="21">
        <v>0</v>
      </c>
      <c r="Z54" s="30">
        <f t="shared" si="12"/>
        <v>5</v>
      </c>
      <c r="AA54" s="21">
        <v>0</v>
      </c>
      <c r="AB54" s="21">
        <v>4</v>
      </c>
      <c r="AC54" s="21">
        <v>0</v>
      </c>
      <c r="AD54" s="21">
        <v>0</v>
      </c>
      <c r="AE54" s="21">
        <v>1</v>
      </c>
      <c r="AF54" s="21">
        <v>0</v>
      </c>
      <c r="AG54" s="67">
        <f t="shared" si="11"/>
        <v>1</v>
      </c>
      <c r="AH54" s="21">
        <v>0</v>
      </c>
      <c r="AI54" s="21">
        <v>1</v>
      </c>
      <c r="AJ54" s="21">
        <v>0</v>
      </c>
      <c r="AK54" s="21">
        <v>0</v>
      </c>
      <c r="AL54" s="21">
        <v>0</v>
      </c>
      <c r="AM54" s="21">
        <v>0</v>
      </c>
      <c r="AN54" s="32">
        <f>(M54+N54)/K54</f>
        <v>0.31578947368421051</v>
      </c>
      <c r="AO54" s="32">
        <f t="shared" si="15"/>
        <v>5.2631578947368418E-2</v>
      </c>
      <c r="AP54" s="25" t="s">
        <v>87</v>
      </c>
      <c r="AQ54" s="27" t="s">
        <v>88</v>
      </c>
      <c r="AR54" s="25" t="s">
        <v>118</v>
      </c>
      <c r="AS54" s="47" t="s">
        <v>175</v>
      </c>
      <c r="AT54" s="25" t="s">
        <v>90</v>
      </c>
      <c r="AU54" s="26" t="s">
        <v>131</v>
      </c>
      <c r="AV54" s="48"/>
      <c r="AW54" s="34"/>
      <c r="AX54" s="34">
        <v>1.3049999999999999</v>
      </c>
      <c r="AY54" s="34"/>
      <c r="AZ54" s="36"/>
      <c r="BA54" s="36"/>
      <c r="BB54" s="36"/>
      <c r="BC54" s="37">
        <f t="shared" si="13"/>
        <v>1.3049999999999999</v>
      </c>
      <c r="BD54" s="21" t="s">
        <v>113</v>
      </c>
      <c r="BE54" s="38"/>
      <c r="BF54" s="38">
        <v>0.5</v>
      </c>
      <c r="BG54" s="28"/>
      <c r="BH54" s="39">
        <f t="shared" si="9"/>
        <v>1.8049999999999999</v>
      </c>
      <c r="BI54" s="60">
        <f t="shared" si="16"/>
        <v>9.5000000000000001E-2</v>
      </c>
      <c r="BJ54" s="21">
        <v>50</v>
      </c>
      <c r="BK54" s="21">
        <v>30</v>
      </c>
      <c r="BL54" s="21">
        <v>50</v>
      </c>
      <c r="BM54" s="21">
        <v>30</v>
      </c>
      <c r="BN54" s="21">
        <v>20</v>
      </c>
      <c r="BO54" s="21">
        <v>20</v>
      </c>
      <c r="BP54" s="41">
        <f t="shared" si="4"/>
        <v>80</v>
      </c>
      <c r="BQ54" s="41">
        <f t="shared" si="5"/>
        <v>80</v>
      </c>
      <c r="BR54" s="41">
        <f t="shared" si="6"/>
        <v>40</v>
      </c>
      <c r="BS54" s="41">
        <f t="shared" si="7"/>
        <v>200</v>
      </c>
      <c r="BT54" s="42" t="s">
        <v>92</v>
      </c>
      <c r="BU54" s="50"/>
      <c r="BV54" s="50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</row>
    <row r="55" spans="1:114" ht="13.5" customHeight="1" x14ac:dyDescent="0.2">
      <c r="A55" s="22" t="s">
        <v>262</v>
      </c>
      <c r="B55" s="27" t="s">
        <v>263</v>
      </c>
      <c r="C55" s="27" t="s">
        <v>264</v>
      </c>
      <c r="D55" s="27" t="s">
        <v>108</v>
      </c>
      <c r="E55" s="26" t="s">
        <v>109</v>
      </c>
      <c r="F55" s="22" t="s">
        <v>82</v>
      </c>
      <c r="G55" s="25" t="s">
        <v>125</v>
      </c>
      <c r="H55" s="25" t="s">
        <v>125</v>
      </c>
      <c r="I55" s="29" t="s">
        <v>96</v>
      </c>
      <c r="J55" s="26" t="s">
        <v>175</v>
      </c>
      <c r="K55" s="61">
        <v>12</v>
      </c>
      <c r="L55" s="31">
        <v>8</v>
      </c>
      <c r="M55" s="31">
        <v>4</v>
      </c>
      <c r="N55" s="31">
        <v>0</v>
      </c>
      <c r="O55" s="30">
        <f t="shared" si="14"/>
        <v>42</v>
      </c>
      <c r="P55" s="31">
        <v>24</v>
      </c>
      <c r="Q55" s="31">
        <v>18</v>
      </c>
      <c r="R55" s="31">
        <v>0</v>
      </c>
      <c r="S55" s="30">
        <f t="shared" si="8"/>
        <v>8</v>
      </c>
      <c r="T55" s="31">
        <v>0</v>
      </c>
      <c r="U55" s="31">
        <v>8</v>
      </c>
      <c r="V55" s="31">
        <v>0</v>
      </c>
      <c r="W55" s="31">
        <v>0</v>
      </c>
      <c r="X55" s="31">
        <v>0</v>
      </c>
      <c r="Y55" s="31">
        <v>0</v>
      </c>
      <c r="Z55" s="30">
        <f t="shared" si="12"/>
        <v>4</v>
      </c>
      <c r="AA55" s="31">
        <v>0</v>
      </c>
      <c r="AB55" s="31">
        <v>2</v>
      </c>
      <c r="AC55" s="31">
        <v>2</v>
      </c>
      <c r="AD55" s="31">
        <v>0</v>
      </c>
      <c r="AE55" s="31">
        <v>0</v>
      </c>
      <c r="AF55" s="31">
        <v>0</v>
      </c>
      <c r="AG55" s="30">
        <f t="shared" si="11"/>
        <v>0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2">
        <f>(M55+N55)/K55</f>
        <v>0.33333333333333331</v>
      </c>
      <c r="AO55" s="32">
        <f t="shared" si="15"/>
        <v>0</v>
      </c>
      <c r="AP55" s="25" t="s">
        <v>87</v>
      </c>
      <c r="AQ55" s="25" t="s">
        <v>88</v>
      </c>
      <c r="AR55" s="33" t="s">
        <v>96</v>
      </c>
      <c r="AS55" s="25" t="s">
        <v>89</v>
      </c>
      <c r="AT55" s="33" t="s">
        <v>99</v>
      </c>
      <c r="AU55" s="25" t="s">
        <v>131</v>
      </c>
      <c r="AV55" s="48"/>
      <c r="AW55" s="35"/>
      <c r="AX55" s="35"/>
      <c r="AY55" s="35">
        <v>0.58799999999999997</v>
      </c>
      <c r="AZ55" s="35">
        <v>0.58799999999999997</v>
      </c>
      <c r="BA55" s="36"/>
      <c r="BB55" s="36"/>
      <c r="BC55" s="37">
        <f t="shared" si="13"/>
        <v>1.1759999999999999</v>
      </c>
      <c r="BD55" s="35"/>
      <c r="BE55" s="48"/>
      <c r="BF55" s="48"/>
      <c r="BG55" s="48"/>
      <c r="BH55" s="39">
        <f t="shared" si="9"/>
        <v>1.1759999999999999</v>
      </c>
      <c r="BI55" s="40">
        <f t="shared" si="16"/>
        <v>9.799999999999999E-2</v>
      </c>
      <c r="BJ55" s="21">
        <v>30</v>
      </c>
      <c r="BK55" s="21">
        <v>25</v>
      </c>
      <c r="BL55" s="21">
        <v>10</v>
      </c>
      <c r="BM55" s="21">
        <v>10</v>
      </c>
      <c r="BN55" s="21">
        <v>0</v>
      </c>
      <c r="BO55" s="21">
        <v>10</v>
      </c>
      <c r="BP55" s="41">
        <f t="shared" si="4"/>
        <v>55</v>
      </c>
      <c r="BQ55" s="41">
        <f t="shared" si="5"/>
        <v>20</v>
      </c>
      <c r="BR55" s="41">
        <f t="shared" si="6"/>
        <v>10</v>
      </c>
      <c r="BS55" s="41">
        <f t="shared" si="7"/>
        <v>85</v>
      </c>
      <c r="BT55" s="42" t="s">
        <v>100</v>
      </c>
      <c r="BU55" s="61"/>
      <c r="BV55" s="61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</row>
    <row r="56" spans="1:114" ht="12.75" customHeight="1" x14ac:dyDescent="0.2">
      <c r="A56" s="23" t="s">
        <v>265</v>
      </c>
      <c r="B56" s="59" t="s">
        <v>266</v>
      </c>
      <c r="C56" s="59" t="s">
        <v>267</v>
      </c>
      <c r="D56" s="47" t="s">
        <v>267</v>
      </c>
      <c r="E56" s="26" t="s">
        <v>267</v>
      </c>
      <c r="F56" s="22" t="s">
        <v>110</v>
      </c>
      <c r="G56" s="25" t="s">
        <v>84</v>
      </c>
      <c r="H56" s="25" t="s">
        <v>84</v>
      </c>
      <c r="I56" s="56" t="s">
        <v>118</v>
      </c>
      <c r="J56" s="26" t="s">
        <v>91</v>
      </c>
      <c r="K56" s="61">
        <v>50</v>
      </c>
      <c r="L56" s="31">
        <v>50</v>
      </c>
      <c r="M56" s="31">
        <v>0</v>
      </c>
      <c r="N56" s="31">
        <v>0</v>
      </c>
      <c r="O56" s="30">
        <f t="shared" si="14"/>
        <v>200</v>
      </c>
      <c r="P56" s="21">
        <v>200</v>
      </c>
      <c r="Q56" s="21">
        <v>0</v>
      </c>
      <c r="R56" s="21">
        <v>0</v>
      </c>
      <c r="S56" s="30">
        <v>50</v>
      </c>
      <c r="T56" s="21">
        <v>0</v>
      </c>
      <c r="U56" s="21">
        <v>0</v>
      </c>
      <c r="V56" s="21">
        <v>50</v>
      </c>
      <c r="W56" s="21">
        <v>0</v>
      </c>
      <c r="X56" s="21">
        <v>0</v>
      </c>
      <c r="Y56" s="21">
        <v>0</v>
      </c>
      <c r="Z56" s="30">
        <f t="shared" si="12"/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30">
        <f t="shared" si="11"/>
        <v>0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2">
        <f>(Z56+AG56)/K56</f>
        <v>0</v>
      </c>
      <c r="AO56" s="32">
        <f t="shared" si="15"/>
        <v>0</v>
      </c>
      <c r="AP56" s="25" t="s">
        <v>87</v>
      </c>
      <c r="AQ56" s="25" t="s">
        <v>268</v>
      </c>
      <c r="AR56" s="25" t="s">
        <v>118</v>
      </c>
      <c r="AS56" s="25" t="s">
        <v>91</v>
      </c>
      <c r="AT56" s="25" t="s">
        <v>118</v>
      </c>
      <c r="AU56" s="25" t="s">
        <v>126</v>
      </c>
      <c r="AV56" s="48"/>
      <c r="AW56" s="34">
        <v>2.5</v>
      </c>
      <c r="AX56" s="34"/>
      <c r="AY56" s="36"/>
      <c r="AZ56" s="36"/>
      <c r="BA56" s="36"/>
      <c r="BB56" s="36"/>
      <c r="BC56" s="37">
        <f t="shared" si="13"/>
        <v>2.5</v>
      </c>
      <c r="BD56" s="35"/>
      <c r="BE56" s="48"/>
      <c r="BF56" s="48"/>
      <c r="BG56" s="48"/>
      <c r="BH56" s="39">
        <f t="shared" si="9"/>
        <v>2.5</v>
      </c>
      <c r="BI56" s="40">
        <f t="shared" si="16"/>
        <v>0.05</v>
      </c>
      <c r="BJ56" s="154">
        <v>0</v>
      </c>
      <c r="BK56" s="154">
        <v>0</v>
      </c>
      <c r="BL56" s="154">
        <v>0</v>
      </c>
      <c r="BM56" s="154">
        <v>0</v>
      </c>
      <c r="BN56" s="154">
        <v>0</v>
      </c>
      <c r="BO56" s="154">
        <v>0</v>
      </c>
      <c r="BP56" s="152">
        <f t="shared" si="4"/>
        <v>0</v>
      </c>
      <c r="BQ56" s="152">
        <f t="shared" si="5"/>
        <v>0</v>
      </c>
      <c r="BR56" s="152">
        <f t="shared" si="6"/>
        <v>0</v>
      </c>
      <c r="BS56" s="152">
        <f t="shared" si="7"/>
        <v>0</v>
      </c>
      <c r="BT56" s="42" t="s">
        <v>92</v>
      </c>
      <c r="BU56" s="61"/>
      <c r="BV56" s="61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</row>
    <row r="57" spans="1:114" ht="13.5" customHeight="1" x14ac:dyDescent="0.2">
      <c r="A57" s="22" t="s">
        <v>269</v>
      </c>
      <c r="B57" s="59" t="s">
        <v>270</v>
      </c>
      <c r="C57" s="27" t="s">
        <v>267</v>
      </c>
      <c r="D57" s="27" t="s">
        <v>267</v>
      </c>
      <c r="E57" s="26" t="s">
        <v>267</v>
      </c>
      <c r="F57" s="22" t="s">
        <v>110</v>
      </c>
      <c r="G57" s="25" t="s">
        <v>84</v>
      </c>
      <c r="H57" s="25" t="s">
        <v>84</v>
      </c>
      <c r="I57" s="56" t="s">
        <v>90</v>
      </c>
      <c r="J57" s="26" t="s">
        <v>91</v>
      </c>
      <c r="K57" s="61">
        <v>50</v>
      </c>
      <c r="L57" s="31">
        <v>50</v>
      </c>
      <c r="M57" s="31">
        <v>0</v>
      </c>
      <c r="N57" s="31">
        <v>0</v>
      </c>
      <c r="O57" s="30">
        <f t="shared" si="14"/>
        <v>200</v>
      </c>
      <c r="P57" s="21">
        <v>200</v>
      </c>
      <c r="Q57" s="21">
        <v>0</v>
      </c>
      <c r="R57" s="21">
        <v>0</v>
      </c>
      <c r="S57" s="30">
        <v>50</v>
      </c>
      <c r="T57" s="21">
        <v>0</v>
      </c>
      <c r="U57" s="21">
        <v>0</v>
      </c>
      <c r="V57" s="21">
        <v>50</v>
      </c>
      <c r="W57" s="21">
        <v>0</v>
      </c>
      <c r="X57" s="21">
        <v>0</v>
      </c>
      <c r="Y57" s="21">
        <v>0</v>
      </c>
      <c r="Z57" s="30">
        <f t="shared" si="12"/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30">
        <f t="shared" si="11"/>
        <v>0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2">
        <f>(Z57+AG57)/K57</f>
        <v>0</v>
      </c>
      <c r="AO57" s="32">
        <f t="shared" si="15"/>
        <v>0</v>
      </c>
      <c r="AP57" s="25" t="s">
        <v>87</v>
      </c>
      <c r="AQ57" s="25" t="s">
        <v>268</v>
      </c>
      <c r="AR57" s="25" t="s">
        <v>90</v>
      </c>
      <c r="AS57" s="25" t="s">
        <v>91</v>
      </c>
      <c r="AT57" s="25" t="s">
        <v>90</v>
      </c>
      <c r="AU57" s="25" t="s">
        <v>126</v>
      </c>
      <c r="AV57" s="48"/>
      <c r="AW57" s="35"/>
      <c r="AX57" s="34">
        <v>2.5</v>
      </c>
      <c r="AY57" s="36"/>
      <c r="AZ57" s="36"/>
      <c r="BA57" s="36"/>
      <c r="BB57" s="36"/>
      <c r="BC57" s="37">
        <f t="shared" si="13"/>
        <v>2.5</v>
      </c>
      <c r="BD57" s="35"/>
      <c r="BE57" s="48"/>
      <c r="BF57" s="48"/>
      <c r="BG57" s="48"/>
      <c r="BH57" s="39">
        <f t="shared" si="9"/>
        <v>2.5</v>
      </c>
      <c r="BI57" s="40">
        <f t="shared" si="16"/>
        <v>0.05</v>
      </c>
      <c r="BJ57" s="154">
        <v>0</v>
      </c>
      <c r="BK57" s="154">
        <v>0</v>
      </c>
      <c r="BL57" s="154">
        <v>0</v>
      </c>
      <c r="BM57" s="154">
        <v>0</v>
      </c>
      <c r="BN57" s="154">
        <v>0</v>
      </c>
      <c r="BO57" s="154">
        <v>0</v>
      </c>
      <c r="BP57" s="152">
        <f t="shared" si="4"/>
        <v>0</v>
      </c>
      <c r="BQ57" s="152">
        <f t="shared" si="5"/>
        <v>0</v>
      </c>
      <c r="BR57" s="152">
        <f t="shared" si="6"/>
        <v>0</v>
      </c>
      <c r="BS57" s="152">
        <f t="shared" si="7"/>
        <v>0</v>
      </c>
      <c r="BT57" s="42" t="s">
        <v>92</v>
      </c>
      <c r="BU57" s="61"/>
      <c r="BV57" s="61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</row>
    <row r="58" spans="1:114" ht="13.5" customHeight="1" x14ac:dyDescent="0.2">
      <c r="A58" s="23" t="s">
        <v>271</v>
      </c>
      <c r="B58" s="59" t="s">
        <v>272</v>
      </c>
      <c r="C58" s="27" t="s">
        <v>267</v>
      </c>
      <c r="D58" s="26" t="s">
        <v>267</v>
      </c>
      <c r="E58" s="26" t="s">
        <v>267</v>
      </c>
      <c r="F58" s="22" t="s">
        <v>110</v>
      </c>
      <c r="G58" s="25" t="s">
        <v>84</v>
      </c>
      <c r="H58" s="25" t="s">
        <v>84</v>
      </c>
      <c r="I58" s="56" t="s">
        <v>96</v>
      </c>
      <c r="J58" s="47" t="s">
        <v>91</v>
      </c>
      <c r="K58" s="61">
        <v>50</v>
      </c>
      <c r="L58" s="31">
        <v>50</v>
      </c>
      <c r="M58" s="31">
        <v>0</v>
      </c>
      <c r="N58" s="31">
        <v>0</v>
      </c>
      <c r="O58" s="30">
        <f t="shared" si="14"/>
        <v>200</v>
      </c>
      <c r="P58" s="21">
        <v>200</v>
      </c>
      <c r="Q58" s="21">
        <v>0</v>
      </c>
      <c r="R58" s="21">
        <v>0</v>
      </c>
      <c r="S58" s="30">
        <v>50</v>
      </c>
      <c r="T58" s="21">
        <v>0</v>
      </c>
      <c r="U58" s="21">
        <v>0</v>
      </c>
      <c r="V58" s="21">
        <v>50</v>
      </c>
      <c r="W58" s="21">
        <v>0</v>
      </c>
      <c r="X58" s="21">
        <v>0</v>
      </c>
      <c r="Y58" s="21">
        <v>0</v>
      </c>
      <c r="Z58" s="30">
        <f t="shared" si="12"/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30">
        <f t="shared" si="11"/>
        <v>0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2">
        <f>(Z58+AG58)/K58</f>
        <v>0</v>
      </c>
      <c r="AO58" s="32">
        <f t="shared" si="15"/>
        <v>0</v>
      </c>
      <c r="AP58" s="25" t="s">
        <v>87</v>
      </c>
      <c r="AQ58" s="25" t="s">
        <v>268</v>
      </c>
      <c r="AR58" s="25" t="s">
        <v>96</v>
      </c>
      <c r="AS58" s="33" t="s">
        <v>91</v>
      </c>
      <c r="AT58" s="25" t="s">
        <v>96</v>
      </c>
      <c r="AU58" s="25" t="s">
        <v>126</v>
      </c>
      <c r="AV58" s="48"/>
      <c r="AW58" s="34"/>
      <c r="AX58" s="34"/>
      <c r="AY58" s="34">
        <v>2.5</v>
      </c>
      <c r="AZ58" s="34"/>
      <c r="BA58" s="36"/>
      <c r="BB58" s="36"/>
      <c r="BC58" s="37">
        <f t="shared" si="13"/>
        <v>2.5</v>
      </c>
      <c r="BD58" s="35"/>
      <c r="BE58" s="38"/>
      <c r="BF58" s="38"/>
      <c r="BG58" s="38"/>
      <c r="BH58" s="39">
        <f t="shared" si="9"/>
        <v>2.5</v>
      </c>
      <c r="BI58" s="40">
        <f t="shared" si="16"/>
        <v>0.05</v>
      </c>
      <c r="BJ58" s="154">
        <v>0</v>
      </c>
      <c r="BK58" s="154">
        <v>0</v>
      </c>
      <c r="BL58" s="154">
        <v>0</v>
      </c>
      <c r="BM58" s="154">
        <v>0</v>
      </c>
      <c r="BN58" s="154">
        <v>0</v>
      </c>
      <c r="BO58" s="154">
        <v>0</v>
      </c>
      <c r="BP58" s="152">
        <f t="shared" si="4"/>
        <v>0</v>
      </c>
      <c r="BQ58" s="152">
        <f t="shared" si="5"/>
        <v>0</v>
      </c>
      <c r="BR58" s="152">
        <f t="shared" si="6"/>
        <v>0</v>
      </c>
      <c r="BS58" s="152">
        <f t="shared" si="7"/>
        <v>0</v>
      </c>
      <c r="BT58" s="42" t="s">
        <v>92</v>
      </c>
      <c r="BU58" s="61"/>
      <c r="BV58" s="61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</row>
    <row r="59" spans="1:114" ht="13.5" customHeight="1" x14ac:dyDescent="0.2">
      <c r="A59" s="23" t="s">
        <v>273</v>
      </c>
      <c r="B59" s="59" t="s">
        <v>274</v>
      </c>
      <c r="C59" s="27" t="s">
        <v>267</v>
      </c>
      <c r="D59" s="27" t="s">
        <v>267</v>
      </c>
      <c r="E59" s="26" t="s">
        <v>267</v>
      </c>
      <c r="F59" s="22" t="s">
        <v>110</v>
      </c>
      <c r="G59" s="25" t="s">
        <v>84</v>
      </c>
      <c r="H59" s="25" t="s">
        <v>84</v>
      </c>
      <c r="I59" s="29" t="s">
        <v>99</v>
      </c>
      <c r="J59" s="47" t="s">
        <v>91</v>
      </c>
      <c r="K59" s="61">
        <v>50</v>
      </c>
      <c r="L59" s="31">
        <v>50</v>
      </c>
      <c r="M59" s="31">
        <v>0</v>
      </c>
      <c r="N59" s="31">
        <v>0</v>
      </c>
      <c r="O59" s="30">
        <f t="shared" si="14"/>
        <v>200</v>
      </c>
      <c r="P59" s="31">
        <v>200</v>
      </c>
      <c r="Q59" s="31">
        <v>0</v>
      </c>
      <c r="R59" s="31">
        <v>0</v>
      </c>
      <c r="S59" s="30">
        <v>50</v>
      </c>
      <c r="T59" s="31">
        <v>0</v>
      </c>
      <c r="U59" s="31">
        <v>0</v>
      </c>
      <c r="V59" s="31">
        <v>50</v>
      </c>
      <c r="W59" s="31">
        <v>0</v>
      </c>
      <c r="X59" s="31">
        <v>0</v>
      </c>
      <c r="Y59" s="31">
        <v>0</v>
      </c>
      <c r="Z59" s="30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0">
        <v>0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2">
        <v>0</v>
      </c>
      <c r="AO59" s="32">
        <v>0</v>
      </c>
      <c r="AP59" s="25" t="s">
        <v>87</v>
      </c>
      <c r="AQ59" s="25" t="s">
        <v>268</v>
      </c>
      <c r="AR59" s="33" t="s">
        <v>99</v>
      </c>
      <c r="AS59" s="33" t="s">
        <v>91</v>
      </c>
      <c r="AT59" s="25" t="s">
        <v>99</v>
      </c>
      <c r="AU59" s="33" t="s">
        <v>126</v>
      </c>
      <c r="AV59" s="48"/>
      <c r="AW59" s="35"/>
      <c r="AX59" s="36"/>
      <c r="AY59" s="36"/>
      <c r="AZ59" s="35">
        <v>2.5</v>
      </c>
      <c r="BA59" s="36"/>
      <c r="BB59" s="36"/>
      <c r="BC59" s="37">
        <f t="shared" si="13"/>
        <v>2.5</v>
      </c>
      <c r="BD59" s="35"/>
      <c r="BE59" s="48"/>
      <c r="BF59" s="48"/>
      <c r="BG59" s="48"/>
      <c r="BH59" s="39">
        <f t="shared" si="9"/>
        <v>2.5</v>
      </c>
      <c r="BI59" s="40">
        <f t="shared" si="16"/>
        <v>0.05</v>
      </c>
      <c r="BJ59" s="154">
        <v>0</v>
      </c>
      <c r="BK59" s="154">
        <v>0</v>
      </c>
      <c r="BL59" s="154">
        <v>0</v>
      </c>
      <c r="BM59" s="154">
        <v>0</v>
      </c>
      <c r="BN59" s="154">
        <v>0</v>
      </c>
      <c r="BO59" s="154">
        <v>0</v>
      </c>
      <c r="BP59" s="152">
        <f t="shared" si="4"/>
        <v>0</v>
      </c>
      <c r="BQ59" s="152">
        <f t="shared" si="5"/>
        <v>0</v>
      </c>
      <c r="BR59" s="153">
        <f t="shared" si="6"/>
        <v>0</v>
      </c>
      <c r="BS59" s="153">
        <f t="shared" si="7"/>
        <v>0</v>
      </c>
      <c r="BT59" s="42" t="s">
        <v>92</v>
      </c>
      <c r="BU59" s="61"/>
      <c r="BV59" s="61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</row>
    <row r="60" spans="1:114" ht="13.5" customHeight="1" x14ac:dyDescent="0.2">
      <c r="A60" s="23" t="s">
        <v>275</v>
      </c>
      <c r="B60" s="59" t="s">
        <v>276</v>
      </c>
      <c r="C60" s="27" t="s">
        <v>267</v>
      </c>
      <c r="D60" s="27" t="s">
        <v>267</v>
      </c>
      <c r="E60" s="26" t="s">
        <v>267</v>
      </c>
      <c r="F60" s="22" t="s">
        <v>110</v>
      </c>
      <c r="G60" s="25" t="s">
        <v>84</v>
      </c>
      <c r="H60" s="25" t="s">
        <v>84</v>
      </c>
      <c r="I60" s="29" t="s">
        <v>102</v>
      </c>
      <c r="J60" s="47" t="s">
        <v>91</v>
      </c>
      <c r="K60" s="61">
        <v>50</v>
      </c>
      <c r="L60" s="31">
        <v>50</v>
      </c>
      <c r="M60" s="31">
        <v>0</v>
      </c>
      <c r="N60" s="31">
        <v>0</v>
      </c>
      <c r="O60" s="30">
        <f t="shared" si="14"/>
        <v>200</v>
      </c>
      <c r="P60" s="31">
        <v>200</v>
      </c>
      <c r="Q60" s="31">
        <v>0</v>
      </c>
      <c r="R60" s="31">
        <v>0</v>
      </c>
      <c r="S60" s="30">
        <v>50</v>
      </c>
      <c r="T60" s="31">
        <v>0</v>
      </c>
      <c r="U60" s="31">
        <v>0</v>
      </c>
      <c r="V60" s="31">
        <v>50</v>
      </c>
      <c r="W60" s="31">
        <v>0</v>
      </c>
      <c r="X60" s="31">
        <v>0</v>
      </c>
      <c r="Y60" s="31">
        <v>0</v>
      </c>
      <c r="Z60" s="30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0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2">
        <v>0</v>
      </c>
      <c r="AO60" s="32">
        <v>0</v>
      </c>
      <c r="AP60" s="25" t="s">
        <v>87</v>
      </c>
      <c r="AQ60" s="25" t="s">
        <v>268</v>
      </c>
      <c r="AR60" s="33" t="s">
        <v>102</v>
      </c>
      <c r="AS60" s="33" t="s">
        <v>91</v>
      </c>
      <c r="AT60" s="25" t="s">
        <v>102</v>
      </c>
      <c r="AU60" s="33" t="s">
        <v>126</v>
      </c>
      <c r="AV60" s="48"/>
      <c r="AW60" s="35"/>
      <c r="AX60" s="36"/>
      <c r="AY60" s="36"/>
      <c r="AZ60" s="35"/>
      <c r="BA60" s="35">
        <v>2.5</v>
      </c>
      <c r="BB60" s="36"/>
      <c r="BC60" s="37">
        <f t="shared" si="13"/>
        <v>2.5</v>
      </c>
      <c r="BD60" s="35"/>
      <c r="BE60" s="48"/>
      <c r="BF60" s="48"/>
      <c r="BG60" s="48"/>
      <c r="BH60" s="39">
        <f t="shared" si="9"/>
        <v>2.5</v>
      </c>
      <c r="BI60" s="40">
        <f t="shared" si="16"/>
        <v>0.05</v>
      </c>
      <c r="BJ60" s="154">
        <v>0</v>
      </c>
      <c r="BK60" s="154">
        <v>0</v>
      </c>
      <c r="BL60" s="154">
        <v>0</v>
      </c>
      <c r="BM60" s="154">
        <v>0</v>
      </c>
      <c r="BN60" s="154">
        <v>0</v>
      </c>
      <c r="BO60" s="154">
        <v>0</v>
      </c>
      <c r="BP60" s="152">
        <f t="shared" si="4"/>
        <v>0</v>
      </c>
      <c r="BQ60" s="152">
        <f t="shared" si="5"/>
        <v>0</v>
      </c>
      <c r="BR60" s="153">
        <f t="shared" si="6"/>
        <v>0</v>
      </c>
      <c r="BS60" s="153">
        <f t="shared" si="7"/>
        <v>0</v>
      </c>
      <c r="BT60" s="42" t="s">
        <v>92</v>
      </c>
      <c r="BU60" s="61"/>
      <c r="BV60" s="61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</row>
    <row r="61" spans="1:114" ht="13.5" customHeight="1" x14ac:dyDescent="0.2">
      <c r="A61" s="21" t="s">
        <v>277</v>
      </c>
      <c r="B61" s="28" t="s">
        <v>278</v>
      </c>
      <c r="C61" s="28" t="s">
        <v>279</v>
      </c>
      <c r="D61" s="27" t="s">
        <v>280</v>
      </c>
      <c r="E61" s="47" t="s">
        <v>281</v>
      </c>
      <c r="F61" s="21" t="s">
        <v>110</v>
      </c>
      <c r="G61" s="47" t="s">
        <v>83</v>
      </c>
      <c r="H61" s="47" t="s">
        <v>84</v>
      </c>
      <c r="I61" s="29" t="s">
        <v>90</v>
      </c>
      <c r="J61" s="26" t="s">
        <v>112</v>
      </c>
      <c r="K61" s="45">
        <v>22</v>
      </c>
      <c r="L61" s="21">
        <v>0</v>
      </c>
      <c r="M61" s="21">
        <v>20</v>
      </c>
      <c r="N61" s="21">
        <v>2</v>
      </c>
      <c r="O61" s="30">
        <f t="shared" si="14"/>
        <v>88</v>
      </c>
      <c r="P61" s="21">
        <v>0</v>
      </c>
      <c r="Q61" s="21">
        <v>80</v>
      </c>
      <c r="R61" s="21">
        <v>8</v>
      </c>
      <c r="S61" s="50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50">
        <v>20</v>
      </c>
      <c r="AA61" s="21">
        <v>0</v>
      </c>
      <c r="AB61" s="21">
        <v>20</v>
      </c>
      <c r="AC61" s="21">
        <v>0</v>
      </c>
      <c r="AD61" s="21">
        <v>0</v>
      </c>
      <c r="AE61" s="21">
        <v>0</v>
      </c>
      <c r="AF61" s="21">
        <v>0</v>
      </c>
      <c r="AG61" s="50">
        <v>2</v>
      </c>
      <c r="AH61" s="21">
        <v>0</v>
      </c>
      <c r="AI61" s="21">
        <v>2</v>
      </c>
      <c r="AJ61" s="21">
        <v>0</v>
      </c>
      <c r="AK61" s="21">
        <v>0</v>
      </c>
      <c r="AL61" s="21">
        <v>0</v>
      </c>
      <c r="AM61" s="21">
        <v>0</v>
      </c>
      <c r="AN61" s="32">
        <f>(M61+N61)/K61</f>
        <v>1</v>
      </c>
      <c r="AO61" s="32">
        <f>N61/K61</f>
        <v>9.0909090909090912E-2</v>
      </c>
      <c r="AP61" s="25" t="s">
        <v>87</v>
      </c>
      <c r="AQ61" s="25" t="s">
        <v>88</v>
      </c>
      <c r="AR61" s="29" t="s">
        <v>90</v>
      </c>
      <c r="AS61" s="26" t="s">
        <v>112</v>
      </c>
      <c r="AT61" s="33" t="s">
        <v>96</v>
      </c>
      <c r="AU61" s="26" t="s">
        <v>112</v>
      </c>
      <c r="AV61" s="48"/>
      <c r="AW61" s="35"/>
      <c r="AX61" s="35">
        <v>1.0844780000000001</v>
      </c>
      <c r="AY61" s="34">
        <v>1</v>
      </c>
      <c r="AZ61" s="34"/>
      <c r="BA61" s="36"/>
      <c r="BB61" s="36"/>
      <c r="BC61" s="37">
        <f t="shared" si="13"/>
        <v>2.0844779999999998</v>
      </c>
      <c r="BD61" s="21" t="s">
        <v>113</v>
      </c>
      <c r="BE61" s="28"/>
      <c r="BF61" s="28"/>
      <c r="BG61" s="68"/>
      <c r="BH61" s="39">
        <f t="shared" si="9"/>
        <v>2.0844779999999998</v>
      </c>
      <c r="BI61" s="40">
        <f t="shared" si="16"/>
        <v>9.4748999999999986E-2</v>
      </c>
      <c r="BJ61" s="21">
        <v>30</v>
      </c>
      <c r="BK61" s="21">
        <v>40</v>
      </c>
      <c r="BL61" s="21">
        <v>0</v>
      </c>
      <c r="BM61" s="21">
        <v>30</v>
      </c>
      <c r="BN61" s="21">
        <v>20</v>
      </c>
      <c r="BO61" s="21">
        <v>30</v>
      </c>
      <c r="BP61" s="41">
        <f t="shared" si="4"/>
        <v>70</v>
      </c>
      <c r="BQ61" s="41">
        <f t="shared" si="5"/>
        <v>30</v>
      </c>
      <c r="BR61" s="41">
        <f t="shared" si="6"/>
        <v>50</v>
      </c>
      <c r="BS61" s="41">
        <f t="shared" si="7"/>
        <v>150</v>
      </c>
      <c r="BT61" s="42" t="s">
        <v>114</v>
      </c>
      <c r="BU61" s="45"/>
      <c r="BV61" s="45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</row>
    <row r="62" spans="1:114" ht="13.5" customHeight="1" x14ac:dyDescent="0.2">
      <c r="A62" s="66" t="s">
        <v>282</v>
      </c>
      <c r="B62" s="28" t="s">
        <v>283</v>
      </c>
      <c r="C62" s="28" t="s">
        <v>155</v>
      </c>
      <c r="D62" s="125" t="s">
        <v>155</v>
      </c>
      <c r="E62" s="127" t="s">
        <v>156</v>
      </c>
      <c r="F62" s="66" t="s">
        <v>110</v>
      </c>
      <c r="G62" s="47" t="s">
        <v>84</v>
      </c>
      <c r="H62" s="47" t="s">
        <v>84</v>
      </c>
      <c r="I62" s="56" t="s">
        <v>102</v>
      </c>
      <c r="J62" s="26" t="s">
        <v>136</v>
      </c>
      <c r="K62" s="67">
        <v>0</v>
      </c>
      <c r="L62" s="21">
        <v>0</v>
      </c>
      <c r="M62" s="21">
        <v>0</v>
      </c>
      <c r="N62" s="21">
        <v>0</v>
      </c>
      <c r="O62" s="50">
        <v>0</v>
      </c>
      <c r="P62" s="21">
        <v>96</v>
      </c>
      <c r="Q62" s="21">
        <v>33</v>
      </c>
      <c r="R62" s="21">
        <v>8</v>
      </c>
      <c r="S62" s="50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0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50">
        <v>0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2">
        <v>0</v>
      </c>
      <c r="AO62" s="32">
        <v>0</v>
      </c>
      <c r="AP62" s="25" t="s">
        <v>87</v>
      </c>
      <c r="AQ62" s="27" t="s">
        <v>88</v>
      </c>
      <c r="AR62" s="56" t="s">
        <v>102</v>
      </c>
      <c r="AS62" s="26" t="s">
        <v>136</v>
      </c>
      <c r="AT62" s="25" t="s">
        <v>111</v>
      </c>
      <c r="AU62" s="25" t="s">
        <v>112</v>
      </c>
      <c r="AV62" s="48"/>
      <c r="AW62" s="35"/>
      <c r="AX62" s="34"/>
      <c r="AY62" s="34"/>
      <c r="AZ62" s="36"/>
      <c r="BA62" s="34">
        <v>1.147721</v>
      </c>
      <c r="BB62" s="34">
        <v>1</v>
      </c>
      <c r="BC62" s="37">
        <f t="shared" si="13"/>
        <v>2.1477209999999998</v>
      </c>
      <c r="BD62" s="21" t="s">
        <v>113</v>
      </c>
      <c r="BE62" s="28"/>
      <c r="BF62" s="38">
        <v>0.6</v>
      </c>
      <c r="BG62" s="28"/>
      <c r="BH62" s="39">
        <f t="shared" si="9"/>
        <v>2.7477209999999999</v>
      </c>
      <c r="BI62" s="40">
        <f>BH62/BV62</f>
        <v>9.4749E-2</v>
      </c>
      <c r="BJ62" s="21">
        <v>50</v>
      </c>
      <c r="BK62" s="21">
        <v>20</v>
      </c>
      <c r="BL62" s="21">
        <v>50</v>
      </c>
      <c r="BM62" s="21">
        <v>30</v>
      </c>
      <c r="BN62" s="21">
        <v>20</v>
      </c>
      <c r="BO62" s="21">
        <v>20</v>
      </c>
      <c r="BP62" s="41">
        <f t="shared" si="4"/>
        <v>70</v>
      </c>
      <c r="BQ62" s="41">
        <f t="shared" si="5"/>
        <v>80</v>
      </c>
      <c r="BR62" s="41">
        <f t="shared" si="6"/>
        <v>40</v>
      </c>
      <c r="BS62" s="41">
        <f t="shared" si="7"/>
        <v>190</v>
      </c>
      <c r="BT62" s="42" t="s">
        <v>92</v>
      </c>
      <c r="BU62" s="162" t="s">
        <v>163</v>
      </c>
      <c r="BV62" s="162">
        <v>29</v>
      </c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</row>
    <row r="63" spans="1:114" ht="13.5" customHeight="1" x14ac:dyDescent="0.2">
      <c r="A63" s="22" t="s">
        <v>284</v>
      </c>
      <c r="B63" s="27" t="s">
        <v>285</v>
      </c>
      <c r="C63" s="27" t="s">
        <v>155</v>
      </c>
      <c r="D63" s="27" t="s">
        <v>155</v>
      </c>
      <c r="E63" s="26" t="s">
        <v>156</v>
      </c>
      <c r="F63" s="22" t="s">
        <v>110</v>
      </c>
      <c r="G63" s="25" t="s">
        <v>84</v>
      </c>
      <c r="H63" s="25" t="s">
        <v>84</v>
      </c>
      <c r="I63" s="56" t="s">
        <v>118</v>
      </c>
      <c r="J63" s="25" t="s">
        <v>86</v>
      </c>
      <c r="K63" s="30">
        <v>19</v>
      </c>
      <c r="L63" s="31">
        <v>0</v>
      </c>
      <c r="M63" s="31">
        <v>19</v>
      </c>
      <c r="N63" s="31">
        <v>0</v>
      </c>
      <c r="O63" s="30">
        <v>76</v>
      </c>
      <c r="P63" s="31">
        <v>0</v>
      </c>
      <c r="Q63" s="31">
        <v>76</v>
      </c>
      <c r="R63" s="31">
        <v>0</v>
      </c>
      <c r="S63" s="30">
        <f t="shared" ref="S63:S104" si="17">SUM(T63:Y63)</f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0">
        <f t="shared" ref="Z63:Z127" si="18">SUM(AA63:AF63)</f>
        <v>19</v>
      </c>
      <c r="AA63" s="31">
        <v>0</v>
      </c>
      <c r="AB63" s="31">
        <v>19</v>
      </c>
      <c r="AC63" s="31">
        <v>0</v>
      </c>
      <c r="AD63" s="31">
        <v>0</v>
      </c>
      <c r="AE63" s="31">
        <v>0</v>
      </c>
      <c r="AF63" s="31">
        <v>0</v>
      </c>
      <c r="AG63" s="30">
        <f t="shared" ref="AG63:AG104" si="19">SUM(AH63:AM63)</f>
        <v>0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2">
        <f t="shared" ref="AN63:AN69" si="20">(Z63+AG63)/K63</f>
        <v>1</v>
      </c>
      <c r="AO63" s="32">
        <f t="shared" ref="AO63:AO69" si="21">N63/K63</f>
        <v>0</v>
      </c>
      <c r="AP63" s="25" t="s">
        <v>87</v>
      </c>
      <c r="AQ63" s="25" t="s">
        <v>88</v>
      </c>
      <c r="AR63" s="25" t="s">
        <v>118</v>
      </c>
      <c r="AS63" s="25" t="s">
        <v>86</v>
      </c>
      <c r="AT63" s="25" t="s">
        <v>90</v>
      </c>
      <c r="AU63" s="25" t="s">
        <v>131</v>
      </c>
      <c r="AV63" s="48"/>
      <c r="AW63" s="34">
        <v>0.5</v>
      </c>
      <c r="AX63" s="34">
        <f>0.900231-0.0493</f>
        <v>0.85093099999999999</v>
      </c>
      <c r="AY63" s="34"/>
      <c r="AZ63" s="34"/>
      <c r="BA63" s="36"/>
      <c r="BB63" s="36"/>
      <c r="BC63" s="37">
        <f t="shared" si="13"/>
        <v>1.3509310000000001</v>
      </c>
      <c r="BD63" s="35" t="s">
        <v>113</v>
      </c>
      <c r="BE63" s="38"/>
      <c r="BF63" s="38">
        <v>0.4</v>
      </c>
      <c r="BG63" s="38">
        <v>4.9299999999999997E-2</v>
      </c>
      <c r="BH63" s="39">
        <f t="shared" si="9"/>
        <v>1.8002309999999999</v>
      </c>
      <c r="BI63" s="40">
        <f t="shared" ref="BI63:BI69" si="22">BH63/K63</f>
        <v>9.4749E-2</v>
      </c>
      <c r="BJ63" s="21">
        <v>50</v>
      </c>
      <c r="BK63" s="21">
        <v>20</v>
      </c>
      <c r="BL63" s="21">
        <v>50</v>
      </c>
      <c r="BM63" s="21">
        <v>30</v>
      </c>
      <c r="BN63" s="21">
        <v>20</v>
      </c>
      <c r="BO63" s="21">
        <v>20</v>
      </c>
      <c r="BP63" s="41">
        <f t="shared" si="4"/>
        <v>70</v>
      </c>
      <c r="BQ63" s="41">
        <f t="shared" si="5"/>
        <v>80</v>
      </c>
      <c r="BR63" s="41">
        <f t="shared" si="6"/>
        <v>40</v>
      </c>
      <c r="BS63" s="41">
        <f t="shared" si="7"/>
        <v>190</v>
      </c>
      <c r="BT63" s="42" t="s">
        <v>92</v>
      </c>
      <c r="BU63" s="30"/>
      <c r="BV63" s="30"/>
      <c r="BW63" s="6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</row>
    <row r="64" spans="1:114" ht="13.5" customHeight="1" x14ac:dyDescent="0.2">
      <c r="A64" s="22" t="s">
        <v>286</v>
      </c>
      <c r="B64" s="27" t="s">
        <v>287</v>
      </c>
      <c r="C64" s="27" t="s">
        <v>155</v>
      </c>
      <c r="D64" s="27" t="s">
        <v>155</v>
      </c>
      <c r="E64" s="26" t="s">
        <v>156</v>
      </c>
      <c r="F64" s="21" t="s">
        <v>110</v>
      </c>
      <c r="G64" s="25" t="s">
        <v>125</v>
      </c>
      <c r="H64" s="25" t="s">
        <v>125</v>
      </c>
      <c r="I64" s="28" t="s">
        <v>118</v>
      </c>
      <c r="J64" s="25" t="s">
        <v>86</v>
      </c>
      <c r="K64" s="61">
        <v>12</v>
      </c>
      <c r="L64" s="31">
        <v>12</v>
      </c>
      <c r="M64" s="31">
        <v>0</v>
      </c>
      <c r="N64" s="31">
        <v>0</v>
      </c>
      <c r="O64" s="30">
        <v>88</v>
      </c>
      <c r="P64" s="31">
        <v>88</v>
      </c>
      <c r="Q64" s="31">
        <v>0</v>
      </c>
      <c r="R64" s="31">
        <v>0</v>
      </c>
      <c r="S64" s="30">
        <f t="shared" si="17"/>
        <v>12</v>
      </c>
      <c r="T64" s="31">
        <v>0</v>
      </c>
      <c r="U64" s="31">
        <v>12</v>
      </c>
      <c r="V64" s="31">
        <v>0</v>
      </c>
      <c r="W64" s="31">
        <v>0</v>
      </c>
      <c r="X64" s="31">
        <v>0</v>
      </c>
      <c r="Y64" s="31">
        <v>0</v>
      </c>
      <c r="Z64" s="30">
        <f t="shared" si="18"/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0">
        <f t="shared" si="19"/>
        <v>0</v>
      </c>
      <c r="AH64" s="21">
        <v>0</v>
      </c>
      <c r="AI64" s="21">
        <v>0</v>
      </c>
      <c r="AJ64" s="21">
        <v>0</v>
      </c>
      <c r="AK64" s="21">
        <v>0</v>
      </c>
      <c r="AL64" s="21">
        <v>0</v>
      </c>
      <c r="AM64" s="21">
        <v>0</v>
      </c>
      <c r="AN64" s="32">
        <f t="shared" si="20"/>
        <v>0</v>
      </c>
      <c r="AO64" s="32">
        <f t="shared" si="21"/>
        <v>0</v>
      </c>
      <c r="AP64" s="25" t="s">
        <v>87</v>
      </c>
      <c r="AQ64" s="25" t="s">
        <v>88</v>
      </c>
      <c r="AR64" s="25" t="s">
        <v>118</v>
      </c>
      <c r="AS64" s="25" t="s">
        <v>86</v>
      </c>
      <c r="AT64" s="25" t="s">
        <v>90</v>
      </c>
      <c r="AU64" s="25" t="s">
        <v>131</v>
      </c>
      <c r="AV64" s="48"/>
      <c r="AW64" s="35">
        <v>0.5</v>
      </c>
      <c r="AX64" s="35">
        <v>0.68799999999999994</v>
      </c>
      <c r="AY64" s="36"/>
      <c r="AZ64" s="36"/>
      <c r="BA64" s="36"/>
      <c r="BB64" s="36"/>
      <c r="BC64" s="37">
        <f t="shared" si="13"/>
        <v>1.1879999999999999</v>
      </c>
      <c r="BD64" s="48" t="s">
        <v>113</v>
      </c>
      <c r="BE64" s="38"/>
      <c r="BF64" s="38"/>
      <c r="BG64" s="38"/>
      <c r="BH64" s="39">
        <f t="shared" si="9"/>
        <v>1.1879999999999999</v>
      </c>
      <c r="BI64" s="40">
        <f t="shared" si="22"/>
        <v>9.8999999999999991E-2</v>
      </c>
      <c r="BJ64" s="21">
        <v>50</v>
      </c>
      <c r="BK64" s="21">
        <v>20</v>
      </c>
      <c r="BL64" s="21">
        <v>50</v>
      </c>
      <c r="BM64" s="21">
        <v>30</v>
      </c>
      <c r="BN64" s="21">
        <v>20</v>
      </c>
      <c r="BO64" s="21">
        <v>20</v>
      </c>
      <c r="BP64" s="41">
        <f t="shared" si="4"/>
        <v>70</v>
      </c>
      <c r="BQ64" s="41">
        <f t="shared" si="5"/>
        <v>80</v>
      </c>
      <c r="BR64" s="41">
        <f t="shared" si="6"/>
        <v>40</v>
      </c>
      <c r="BS64" s="41">
        <f t="shared" si="7"/>
        <v>190</v>
      </c>
      <c r="BT64" s="42" t="s">
        <v>92</v>
      </c>
      <c r="BU64" s="61"/>
      <c r="BV64" s="61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</row>
    <row r="65" spans="1:114" ht="13.5" customHeight="1" x14ac:dyDescent="0.2">
      <c r="A65" s="22" t="s">
        <v>498</v>
      </c>
      <c r="B65" s="27" t="s">
        <v>288</v>
      </c>
      <c r="C65" s="27" t="s">
        <v>155</v>
      </c>
      <c r="D65" s="27" t="s">
        <v>155</v>
      </c>
      <c r="E65" s="26" t="s">
        <v>156</v>
      </c>
      <c r="F65" s="21" t="s">
        <v>110</v>
      </c>
      <c r="G65" s="25" t="s">
        <v>125</v>
      </c>
      <c r="H65" s="25" t="s">
        <v>125</v>
      </c>
      <c r="I65" s="28" t="s">
        <v>118</v>
      </c>
      <c r="J65" s="25" t="s">
        <v>86</v>
      </c>
      <c r="K65" s="61">
        <v>12</v>
      </c>
      <c r="L65" s="31">
        <v>12</v>
      </c>
      <c r="M65" s="31">
        <v>0</v>
      </c>
      <c r="N65" s="31">
        <v>0</v>
      </c>
      <c r="O65" s="30">
        <v>88</v>
      </c>
      <c r="P65" s="31">
        <v>88</v>
      </c>
      <c r="Q65" s="31">
        <v>0</v>
      </c>
      <c r="R65" s="31">
        <v>0</v>
      </c>
      <c r="S65" s="30">
        <f t="shared" si="17"/>
        <v>12</v>
      </c>
      <c r="T65" s="31">
        <v>0</v>
      </c>
      <c r="U65" s="31">
        <v>12</v>
      </c>
      <c r="V65" s="31">
        <v>0</v>
      </c>
      <c r="W65" s="31">
        <v>0</v>
      </c>
      <c r="X65" s="31">
        <v>0</v>
      </c>
      <c r="Y65" s="31">
        <v>0</v>
      </c>
      <c r="Z65" s="30">
        <f t="shared" si="18"/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0">
        <f t="shared" si="19"/>
        <v>0</v>
      </c>
      <c r="AH65" s="21">
        <v>0</v>
      </c>
      <c r="AI65" s="21">
        <v>0</v>
      </c>
      <c r="AJ65" s="21">
        <v>0</v>
      </c>
      <c r="AK65" s="21">
        <v>0</v>
      </c>
      <c r="AL65" s="21">
        <v>0</v>
      </c>
      <c r="AM65" s="21">
        <v>0</v>
      </c>
      <c r="AN65" s="32">
        <f t="shared" si="20"/>
        <v>0</v>
      </c>
      <c r="AO65" s="32">
        <f t="shared" si="21"/>
        <v>0</v>
      </c>
      <c r="AP65" s="25" t="s">
        <v>98</v>
      </c>
      <c r="AQ65" s="25" t="s">
        <v>88</v>
      </c>
      <c r="AR65" s="25" t="s">
        <v>118</v>
      </c>
      <c r="AS65" s="25" t="s">
        <v>86</v>
      </c>
      <c r="AT65" s="25" t="s">
        <v>90</v>
      </c>
      <c r="AU65" s="25" t="s">
        <v>131</v>
      </c>
      <c r="AV65" s="48"/>
      <c r="AW65" s="35">
        <v>0.25</v>
      </c>
      <c r="AX65" s="35">
        <v>0.72199999999999998</v>
      </c>
      <c r="AY65" s="36"/>
      <c r="AZ65" s="36"/>
      <c r="BA65" s="36"/>
      <c r="BB65" s="36"/>
      <c r="BC65" s="37">
        <f t="shared" si="13"/>
        <v>0.97199999999999998</v>
      </c>
      <c r="BD65" s="48" t="s">
        <v>113</v>
      </c>
      <c r="BE65" s="38"/>
      <c r="BF65" s="38"/>
      <c r="BG65" s="38"/>
      <c r="BH65" s="39">
        <f t="shared" si="9"/>
        <v>0.97199999999999998</v>
      </c>
      <c r="BI65" s="40">
        <f t="shared" si="22"/>
        <v>8.1000000000000003E-2</v>
      </c>
      <c r="BJ65" s="21">
        <v>50</v>
      </c>
      <c r="BK65" s="21">
        <v>20</v>
      </c>
      <c r="BL65" s="21">
        <v>50</v>
      </c>
      <c r="BM65" s="21">
        <v>30</v>
      </c>
      <c r="BN65" s="21">
        <v>20</v>
      </c>
      <c r="BO65" s="21">
        <v>20</v>
      </c>
      <c r="BP65" s="41">
        <f t="shared" si="4"/>
        <v>70</v>
      </c>
      <c r="BQ65" s="41">
        <f t="shared" si="5"/>
        <v>80</v>
      </c>
      <c r="BR65" s="41">
        <f t="shared" si="6"/>
        <v>40</v>
      </c>
      <c r="BS65" s="41">
        <f t="shared" si="7"/>
        <v>190</v>
      </c>
      <c r="BT65" s="42" t="s">
        <v>92</v>
      </c>
      <c r="BU65" s="61"/>
      <c r="BV65" s="61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</row>
    <row r="66" spans="1:114" ht="13.5" customHeight="1" x14ac:dyDescent="0.2">
      <c r="A66" s="22" t="s">
        <v>289</v>
      </c>
      <c r="B66" s="59" t="s">
        <v>290</v>
      </c>
      <c r="C66" s="28" t="s">
        <v>155</v>
      </c>
      <c r="D66" s="28" t="s">
        <v>155</v>
      </c>
      <c r="E66" s="26" t="s">
        <v>156</v>
      </c>
      <c r="F66" s="23" t="s">
        <v>110</v>
      </c>
      <c r="G66" s="59" t="s">
        <v>83</v>
      </c>
      <c r="H66" s="59" t="s">
        <v>84</v>
      </c>
      <c r="I66" s="59" t="s">
        <v>85</v>
      </c>
      <c r="J66" s="59" t="s">
        <v>97</v>
      </c>
      <c r="K66" s="61">
        <v>17</v>
      </c>
      <c r="L66" s="31">
        <v>17</v>
      </c>
      <c r="M66" s="31">
        <v>0</v>
      </c>
      <c r="N66" s="31">
        <v>0</v>
      </c>
      <c r="O66" s="45">
        <f t="shared" ref="O66:O107" si="23">SUM(P66:R66)</f>
        <v>70</v>
      </c>
      <c r="P66" s="31">
        <v>70</v>
      </c>
      <c r="Q66" s="31">
        <v>0</v>
      </c>
      <c r="R66" s="31">
        <v>0</v>
      </c>
      <c r="S66" s="30">
        <f t="shared" si="17"/>
        <v>17</v>
      </c>
      <c r="T66" s="31">
        <v>0</v>
      </c>
      <c r="U66" s="31">
        <v>6</v>
      </c>
      <c r="V66" s="31">
        <v>11</v>
      </c>
      <c r="W66" s="31">
        <v>0</v>
      </c>
      <c r="X66" s="31">
        <v>0</v>
      </c>
      <c r="Y66" s="31">
        <v>0</v>
      </c>
      <c r="Z66" s="30">
        <f t="shared" si="18"/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0">
        <f t="shared" si="19"/>
        <v>0</v>
      </c>
      <c r="AH66" s="51">
        <v>0</v>
      </c>
      <c r="AI66" s="51">
        <v>0</v>
      </c>
      <c r="AJ66" s="51">
        <v>0</v>
      </c>
      <c r="AK66" s="51">
        <v>0</v>
      </c>
      <c r="AL66" s="51">
        <v>0</v>
      </c>
      <c r="AM66" s="51">
        <v>0</v>
      </c>
      <c r="AN66" s="32">
        <f t="shared" si="20"/>
        <v>0</v>
      </c>
      <c r="AO66" s="32">
        <f t="shared" si="21"/>
        <v>0</v>
      </c>
      <c r="AP66" s="25" t="s">
        <v>87</v>
      </c>
      <c r="AQ66" s="25" t="s">
        <v>268</v>
      </c>
      <c r="AR66" s="59" t="s">
        <v>188</v>
      </c>
      <c r="AS66" s="59" t="s">
        <v>119</v>
      </c>
      <c r="AT66" s="59" t="s">
        <v>118</v>
      </c>
      <c r="AU66" s="33" t="s">
        <v>91</v>
      </c>
      <c r="AV66" s="48"/>
      <c r="AW66" s="35">
        <v>0.69226292</v>
      </c>
      <c r="AX66" s="36"/>
      <c r="AY66" s="36"/>
      <c r="AZ66" s="36"/>
      <c r="BA66" s="36"/>
      <c r="BB66" s="36"/>
      <c r="BC66" s="37">
        <f t="shared" si="13"/>
        <v>0.69226292</v>
      </c>
      <c r="BD66" s="35" t="s">
        <v>113</v>
      </c>
      <c r="BE66" s="48"/>
      <c r="BF66" s="48">
        <v>1</v>
      </c>
      <c r="BG66" s="48"/>
      <c r="BH66" s="39">
        <f t="shared" si="9"/>
        <v>1.6922629200000001</v>
      </c>
      <c r="BI66" s="40">
        <f t="shared" si="22"/>
        <v>9.9544877647058827E-2</v>
      </c>
      <c r="BJ66" s="21">
        <v>50</v>
      </c>
      <c r="BK66" s="21">
        <v>20</v>
      </c>
      <c r="BL66" s="21">
        <v>30</v>
      </c>
      <c r="BM66" s="21">
        <v>30</v>
      </c>
      <c r="BN66" s="21">
        <v>0</v>
      </c>
      <c r="BO66" s="21">
        <v>10</v>
      </c>
      <c r="BP66" s="41">
        <f t="shared" si="4"/>
        <v>70</v>
      </c>
      <c r="BQ66" s="41">
        <f t="shared" si="5"/>
        <v>60</v>
      </c>
      <c r="BR66" s="41">
        <f t="shared" si="6"/>
        <v>10</v>
      </c>
      <c r="BS66" s="41">
        <f t="shared" si="7"/>
        <v>140</v>
      </c>
      <c r="BT66" s="42" t="s">
        <v>114</v>
      </c>
      <c r="BU66" s="61"/>
      <c r="BV66" s="61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</row>
    <row r="67" spans="1:114" ht="13.5" customHeight="1" x14ac:dyDescent="0.2">
      <c r="A67" s="21" t="s">
        <v>291</v>
      </c>
      <c r="B67" s="28" t="s">
        <v>292</v>
      </c>
      <c r="C67" s="28" t="s">
        <v>155</v>
      </c>
      <c r="D67" s="27" t="s">
        <v>155</v>
      </c>
      <c r="E67" s="26" t="s">
        <v>156</v>
      </c>
      <c r="F67" s="21" t="s">
        <v>82</v>
      </c>
      <c r="G67" s="25" t="s">
        <v>83</v>
      </c>
      <c r="H67" s="25" t="s">
        <v>84</v>
      </c>
      <c r="I67" s="28" t="s">
        <v>118</v>
      </c>
      <c r="J67" s="28" t="s">
        <v>293</v>
      </c>
      <c r="K67" s="61">
        <v>4</v>
      </c>
      <c r="L67" s="31">
        <v>4</v>
      </c>
      <c r="M67" s="31">
        <v>0</v>
      </c>
      <c r="N67" s="31">
        <v>0</v>
      </c>
      <c r="O67" s="30">
        <f>SUM(P67:R67)</f>
        <v>18</v>
      </c>
      <c r="P67" s="31">
        <v>18</v>
      </c>
      <c r="Q67" s="31">
        <v>0</v>
      </c>
      <c r="R67" s="31">
        <v>0</v>
      </c>
      <c r="S67" s="30">
        <f>SUM(T67:Y67)</f>
        <v>4</v>
      </c>
      <c r="T67" s="31">
        <v>0</v>
      </c>
      <c r="U67" s="31">
        <v>2</v>
      </c>
      <c r="V67" s="31">
        <v>2</v>
      </c>
      <c r="W67" s="31">
        <v>0</v>
      </c>
      <c r="X67" s="31">
        <v>0</v>
      </c>
      <c r="Y67" s="31">
        <v>0</v>
      </c>
      <c r="Z67" s="30">
        <f>SUM(AA67:AF67)</f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0">
        <f>SUM(AH67:AM67)</f>
        <v>0</v>
      </c>
      <c r="AH67" s="21">
        <v>0</v>
      </c>
      <c r="AI67" s="21">
        <v>0</v>
      </c>
      <c r="AJ67" s="21">
        <v>0</v>
      </c>
      <c r="AK67" s="21">
        <v>0</v>
      </c>
      <c r="AL67" s="21">
        <v>0</v>
      </c>
      <c r="AM67" s="21">
        <v>0</v>
      </c>
      <c r="AN67" s="32">
        <f t="shared" si="20"/>
        <v>0</v>
      </c>
      <c r="AO67" s="32">
        <f t="shared" si="21"/>
        <v>0</v>
      </c>
      <c r="AP67" s="25" t="s">
        <v>87</v>
      </c>
      <c r="AQ67" s="25" t="s">
        <v>88</v>
      </c>
      <c r="AR67" s="33" t="s">
        <v>118</v>
      </c>
      <c r="AS67" s="59" t="s">
        <v>91</v>
      </c>
      <c r="AT67" s="33" t="s">
        <v>90</v>
      </c>
      <c r="AU67" s="47" t="s">
        <v>126</v>
      </c>
      <c r="AV67" s="48"/>
      <c r="AW67" s="108"/>
      <c r="AX67" s="35">
        <v>0.378996</v>
      </c>
      <c r="AY67" s="36"/>
      <c r="AZ67" s="36"/>
      <c r="BA67" s="36"/>
      <c r="BB67" s="36"/>
      <c r="BC67" s="37">
        <f t="shared" si="13"/>
        <v>0.378996</v>
      </c>
      <c r="BD67" s="48" t="s">
        <v>113</v>
      </c>
      <c r="BE67" s="69"/>
      <c r="BF67" s="69"/>
      <c r="BG67" s="69"/>
      <c r="BH67" s="39">
        <f>BC67+BF67+BG67+BE67</f>
        <v>0.378996</v>
      </c>
      <c r="BI67" s="40">
        <f t="shared" si="22"/>
        <v>9.4749E-2</v>
      </c>
      <c r="BJ67" s="21">
        <v>50</v>
      </c>
      <c r="BK67" s="21">
        <v>20</v>
      </c>
      <c r="BL67" s="21">
        <v>30</v>
      </c>
      <c r="BM67" s="21">
        <v>30</v>
      </c>
      <c r="BN67" s="21">
        <v>0</v>
      </c>
      <c r="BO67" s="21">
        <v>10</v>
      </c>
      <c r="BP67" s="41">
        <f>BJ67+BK67</f>
        <v>70</v>
      </c>
      <c r="BQ67" s="41">
        <f>BL67+BM67</f>
        <v>60</v>
      </c>
      <c r="BR67" s="41">
        <f>BN67+BO67</f>
        <v>10</v>
      </c>
      <c r="BS67" s="41">
        <f>BP67+BQ67+BR67</f>
        <v>140</v>
      </c>
      <c r="BT67" s="42" t="s">
        <v>114</v>
      </c>
      <c r="BU67" s="61"/>
      <c r="BV67" s="61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</row>
    <row r="68" spans="1:114" ht="13.5" customHeight="1" x14ac:dyDescent="0.2">
      <c r="A68" s="22" t="s">
        <v>294</v>
      </c>
      <c r="B68" s="27" t="s">
        <v>295</v>
      </c>
      <c r="C68" s="27" t="s">
        <v>155</v>
      </c>
      <c r="D68" s="27" t="s">
        <v>155</v>
      </c>
      <c r="E68" s="26" t="s">
        <v>156</v>
      </c>
      <c r="F68" s="22" t="s">
        <v>110</v>
      </c>
      <c r="G68" s="25" t="s">
        <v>84</v>
      </c>
      <c r="H68" s="25" t="s">
        <v>84</v>
      </c>
      <c r="I68" s="29" t="s">
        <v>168</v>
      </c>
      <c r="J68" s="26" t="s">
        <v>193</v>
      </c>
      <c r="K68" s="45">
        <v>58</v>
      </c>
      <c r="L68" s="31">
        <v>36</v>
      </c>
      <c r="M68" s="31">
        <v>18</v>
      </c>
      <c r="N68" s="31">
        <v>4</v>
      </c>
      <c r="O68" s="30">
        <f t="shared" si="23"/>
        <v>288</v>
      </c>
      <c r="P68" s="31">
        <v>222</v>
      </c>
      <c r="Q68" s="31">
        <v>48</v>
      </c>
      <c r="R68" s="31">
        <v>18</v>
      </c>
      <c r="S68" s="45">
        <f t="shared" si="17"/>
        <v>36</v>
      </c>
      <c r="T68" s="31">
        <v>0</v>
      </c>
      <c r="U68" s="31">
        <v>24</v>
      </c>
      <c r="V68" s="31">
        <v>12</v>
      </c>
      <c r="W68" s="31">
        <v>0</v>
      </c>
      <c r="X68" s="31">
        <v>0</v>
      </c>
      <c r="Y68" s="31">
        <v>0</v>
      </c>
      <c r="Z68" s="45">
        <f t="shared" si="18"/>
        <v>18</v>
      </c>
      <c r="AA68" s="31">
        <v>0</v>
      </c>
      <c r="AB68" s="31">
        <v>8</v>
      </c>
      <c r="AC68" s="31">
        <v>0</v>
      </c>
      <c r="AD68" s="31">
        <v>0</v>
      </c>
      <c r="AE68" s="31">
        <v>10</v>
      </c>
      <c r="AF68" s="31">
        <v>0</v>
      </c>
      <c r="AG68" s="30">
        <f t="shared" si="19"/>
        <v>4</v>
      </c>
      <c r="AH68" s="31">
        <v>0</v>
      </c>
      <c r="AI68" s="31">
        <v>2</v>
      </c>
      <c r="AJ68" s="31">
        <v>2</v>
      </c>
      <c r="AK68" s="31">
        <v>0</v>
      </c>
      <c r="AL68" s="31">
        <v>0</v>
      </c>
      <c r="AM68" s="31">
        <v>0</v>
      </c>
      <c r="AN68" s="32">
        <f t="shared" si="20"/>
        <v>0.37931034482758619</v>
      </c>
      <c r="AO68" s="32">
        <f t="shared" si="21"/>
        <v>6.8965517241379309E-2</v>
      </c>
      <c r="AP68" s="25" t="s">
        <v>87</v>
      </c>
      <c r="AQ68" s="25" t="s">
        <v>88</v>
      </c>
      <c r="AR68" s="33" t="s">
        <v>85</v>
      </c>
      <c r="AS68" s="25" t="s">
        <v>91</v>
      </c>
      <c r="AT68" s="33" t="s">
        <v>90</v>
      </c>
      <c r="AU68" s="33" t="s">
        <v>119</v>
      </c>
      <c r="AV68" s="48">
        <v>4.4191144900000001</v>
      </c>
      <c r="AW68" s="34"/>
      <c r="AX68" s="34"/>
      <c r="AY68" s="34"/>
      <c r="AZ68" s="34"/>
      <c r="BA68" s="36"/>
      <c r="BB68" s="36"/>
      <c r="BC68" s="37">
        <f t="shared" ref="BC68:BC99" si="24">AV68+AW68+AX68+AY68+AZ68+BA68+BB68</f>
        <v>4.4191144900000001</v>
      </c>
      <c r="BD68" s="35" t="s">
        <v>113</v>
      </c>
      <c r="BE68" s="38"/>
      <c r="BF68" s="38">
        <v>0.7</v>
      </c>
      <c r="BG68" s="38">
        <v>3.9E-2</v>
      </c>
      <c r="BH68" s="39">
        <f t="shared" si="9"/>
        <v>5.15811449</v>
      </c>
      <c r="BI68" s="60">
        <f t="shared" si="22"/>
        <v>8.8933008448275869E-2</v>
      </c>
      <c r="BJ68" s="21">
        <v>50</v>
      </c>
      <c r="BK68" s="21">
        <v>20</v>
      </c>
      <c r="BL68" s="21">
        <v>80</v>
      </c>
      <c r="BM68" s="21">
        <v>70</v>
      </c>
      <c r="BN68" s="21">
        <v>0</v>
      </c>
      <c r="BO68" s="21">
        <v>20</v>
      </c>
      <c r="BP68" s="41">
        <f t="shared" si="4"/>
        <v>70</v>
      </c>
      <c r="BQ68" s="41">
        <f t="shared" si="5"/>
        <v>150</v>
      </c>
      <c r="BR68" s="41">
        <f t="shared" si="6"/>
        <v>20</v>
      </c>
      <c r="BS68" s="41">
        <f t="shared" si="7"/>
        <v>240</v>
      </c>
      <c r="BT68" s="42" t="s">
        <v>92</v>
      </c>
      <c r="BU68" s="45"/>
      <c r="BV68" s="45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</row>
    <row r="69" spans="1:114" ht="12.75" customHeight="1" x14ac:dyDescent="0.2">
      <c r="A69" s="22" t="s">
        <v>296</v>
      </c>
      <c r="B69" s="27" t="s">
        <v>297</v>
      </c>
      <c r="C69" s="27" t="s">
        <v>155</v>
      </c>
      <c r="D69" s="27" t="s">
        <v>155</v>
      </c>
      <c r="E69" s="26" t="s">
        <v>156</v>
      </c>
      <c r="F69" s="22" t="s">
        <v>82</v>
      </c>
      <c r="G69" s="33" t="s">
        <v>83</v>
      </c>
      <c r="H69" s="25" t="s">
        <v>84</v>
      </c>
      <c r="I69" s="29" t="s">
        <v>188</v>
      </c>
      <c r="J69" s="47" t="s">
        <v>86</v>
      </c>
      <c r="K69" s="61">
        <v>42</v>
      </c>
      <c r="L69" s="31">
        <v>25</v>
      </c>
      <c r="M69" s="31">
        <v>13</v>
      </c>
      <c r="N69" s="31">
        <v>4</v>
      </c>
      <c r="O69" s="30">
        <f t="shared" si="23"/>
        <v>204</v>
      </c>
      <c r="P69" s="31">
        <v>121</v>
      </c>
      <c r="Q69" s="31">
        <v>67</v>
      </c>
      <c r="R69" s="31">
        <v>16</v>
      </c>
      <c r="S69" s="30">
        <f t="shared" si="17"/>
        <v>25</v>
      </c>
      <c r="T69" s="31">
        <v>0</v>
      </c>
      <c r="U69" s="31">
        <v>11</v>
      </c>
      <c r="V69" s="31">
        <v>7</v>
      </c>
      <c r="W69" s="31">
        <v>7</v>
      </c>
      <c r="X69" s="31">
        <v>0</v>
      </c>
      <c r="Y69" s="31">
        <v>0</v>
      </c>
      <c r="Z69" s="30">
        <f t="shared" si="18"/>
        <v>13</v>
      </c>
      <c r="AA69" s="31">
        <v>0</v>
      </c>
      <c r="AB69" s="31">
        <v>8</v>
      </c>
      <c r="AC69" s="31">
        <v>0</v>
      </c>
      <c r="AD69" s="31">
        <v>0</v>
      </c>
      <c r="AE69" s="31">
        <v>5</v>
      </c>
      <c r="AF69" s="31">
        <v>0</v>
      </c>
      <c r="AG69" s="30">
        <f t="shared" si="19"/>
        <v>4</v>
      </c>
      <c r="AH69" s="31">
        <v>0</v>
      </c>
      <c r="AI69" s="31">
        <v>4</v>
      </c>
      <c r="AJ69" s="31">
        <v>0</v>
      </c>
      <c r="AK69" s="31">
        <v>0</v>
      </c>
      <c r="AL69" s="31">
        <v>0</v>
      </c>
      <c r="AM69" s="31">
        <v>0</v>
      </c>
      <c r="AN69" s="32">
        <f t="shared" si="20"/>
        <v>0.40476190476190477</v>
      </c>
      <c r="AO69" s="32">
        <f t="shared" si="21"/>
        <v>9.5238095238095233E-2</v>
      </c>
      <c r="AP69" s="25" t="s">
        <v>87</v>
      </c>
      <c r="AQ69" s="26" t="s">
        <v>88</v>
      </c>
      <c r="AR69" s="33" t="s">
        <v>188</v>
      </c>
      <c r="AS69" s="33" t="s">
        <v>86</v>
      </c>
      <c r="AT69" s="33" t="s">
        <v>85</v>
      </c>
      <c r="AU69" s="33" t="s">
        <v>131</v>
      </c>
      <c r="AV69" s="48">
        <v>3.6529691499999997</v>
      </c>
      <c r="AW69" s="34">
        <v>5.9393889999999998E-2</v>
      </c>
      <c r="AX69" s="34"/>
      <c r="AY69" s="34"/>
      <c r="AZ69" s="34"/>
      <c r="BA69" s="36"/>
      <c r="BB69" s="36"/>
      <c r="BC69" s="37">
        <f t="shared" si="24"/>
        <v>3.7123630399999996</v>
      </c>
      <c r="BD69" s="35" t="s">
        <v>113</v>
      </c>
      <c r="BE69" s="38"/>
      <c r="BF69" s="38">
        <v>0.6</v>
      </c>
      <c r="BG69" s="38">
        <v>3.5700000000000003E-2</v>
      </c>
      <c r="BH69" s="39">
        <f t="shared" si="9"/>
        <v>4.3480630399999995</v>
      </c>
      <c r="BI69" s="60">
        <f t="shared" si="22"/>
        <v>0.10352531047619047</v>
      </c>
      <c r="BJ69" s="21">
        <v>50</v>
      </c>
      <c r="BK69" s="21">
        <v>20</v>
      </c>
      <c r="BL69" s="21">
        <v>80</v>
      </c>
      <c r="BM69" s="21">
        <v>70</v>
      </c>
      <c r="BN69" s="21">
        <v>0</v>
      </c>
      <c r="BO69" s="21">
        <v>20</v>
      </c>
      <c r="BP69" s="41">
        <f t="shared" si="4"/>
        <v>70</v>
      </c>
      <c r="BQ69" s="41">
        <f t="shared" si="5"/>
        <v>150</v>
      </c>
      <c r="BR69" s="41">
        <f t="shared" si="6"/>
        <v>20</v>
      </c>
      <c r="BS69" s="41">
        <f t="shared" si="7"/>
        <v>240</v>
      </c>
      <c r="BT69" s="42" t="s">
        <v>92</v>
      </c>
      <c r="BU69" s="61"/>
      <c r="BV69" s="61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</row>
    <row r="70" spans="1:114" ht="12.75" x14ac:dyDescent="0.2">
      <c r="A70" s="24" t="s">
        <v>298</v>
      </c>
      <c r="B70" s="28" t="s">
        <v>299</v>
      </c>
      <c r="C70" s="26" t="s">
        <v>300</v>
      </c>
      <c r="D70" s="27" t="s">
        <v>135</v>
      </c>
      <c r="E70" s="26" t="s">
        <v>109</v>
      </c>
      <c r="F70" s="24" t="s">
        <v>110</v>
      </c>
      <c r="G70" s="25" t="s">
        <v>125</v>
      </c>
      <c r="H70" s="25" t="s">
        <v>125</v>
      </c>
      <c r="I70" s="29" t="s">
        <v>102</v>
      </c>
      <c r="J70" s="47" t="s">
        <v>131</v>
      </c>
      <c r="K70" s="61">
        <v>0</v>
      </c>
      <c r="L70" s="31">
        <v>0</v>
      </c>
      <c r="M70" s="31">
        <v>0</v>
      </c>
      <c r="N70" s="31">
        <v>0</v>
      </c>
      <c r="O70" s="45">
        <v>0</v>
      </c>
      <c r="P70" s="31">
        <v>85</v>
      </c>
      <c r="Q70" s="31">
        <v>36</v>
      </c>
      <c r="R70" s="31">
        <v>8</v>
      </c>
      <c r="S70" s="30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45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45">
        <v>0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2">
        <v>0</v>
      </c>
      <c r="AO70" s="32">
        <v>0</v>
      </c>
      <c r="AP70" s="25" t="s">
        <v>87</v>
      </c>
      <c r="AQ70" s="25" t="s">
        <v>88</v>
      </c>
      <c r="AR70" s="33" t="s">
        <v>102</v>
      </c>
      <c r="AS70" s="47" t="s">
        <v>131</v>
      </c>
      <c r="AT70" s="33" t="s">
        <v>103</v>
      </c>
      <c r="AU70" s="47" t="s">
        <v>91</v>
      </c>
      <c r="AV70" s="48">
        <v>0.85609254999999995</v>
      </c>
      <c r="AW70" s="35"/>
      <c r="AX70" s="35"/>
      <c r="AY70" s="35"/>
      <c r="AZ70" s="35"/>
      <c r="BA70" s="35">
        <v>2.1139999999999999</v>
      </c>
      <c r="BB70" s="36"/>
      <c r="BC70" s="37">
        <f t="shared" si="24"/>
        <v>2.9700925499999999</v>
      </c>
      <c r="BD70" s="21"/>
      <c r="BE70" s="21"/>
      <c r="BF70" s="21"/>
      <c r="BG70" s="21"/>
      <c r="BH70" s="39">
        <f t="shared" si="9"/>
        <v>2.9700925499999999</v>
      </c>
      <c r="BI70" s="40">
        <f>BH70/BV70</f>
        <v>9.9003085000000005E-2</v>
      </c>
      <c r="BJ70" s="21">
        <v>30</v>
      </c>
      <c r="BK70" s="21">
        <v>50</v>
      </c>
      <c r="BL70" s="21">
        <v>50</v>
      </c>
      <c r="BM70" s="21">
        <v>30</v>
      </c>
      <c r="BN70" s="21">
        <v>0</v>
      </c>
      <c r="BO70" s="21">
        <v>20</v>
      </c>
      <c r="BP70" s="41">
        <f t="shared" si="4"/>
        <v>80</v>
      </c>
      <c r="BQ70" s="41">
        <f t="shared" si="5"/>
        <v>80</v>
      </c>
      <c r="BR70" s="41">
        <f t="shared" si="6"/>
        <v>20</v>
      </c>
      <c r="BS70" s="41">
        <f t="shared" si="7"/>
        <v>180</v>
      </c>
      <c r="BT70" s="42" t="s">
        <v>92</v>
      </c>
      <c r="BU70" s="160" t="s">
        <v>151</v>
      </c>
      <c r="BV70" s="160">
        <v>30</v>
      </c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</row>
    <row r="71" spans="1:114" ht="12.75" customHeight="1" x14ac:dyDescent="0.2">
      <c r="A71" s="22" t="s">
        <v>301</v>
      </c>
      <c r="B71" s="28" t="s">
        <v>302</v>
      </c>
      <c r="C71" s="28" t="s">
        <v>303</v>
      </c>
      <c r="D71" s="28" t="s">
        <v>140</v>
      </c>
      <c r="E71" s="26" t="s">
        <v>81</v>
      </c>
      <c r="F71" s="22" t="s">
        <v>110</v>
      </c>
      <c r="G71" s="28" t="s">
        <v>84</v>
      </c>
      <c r="H71" s="28" t="s">
        <v>84</v>
      </c>
      <c r="I71" s="59" t="s">
        <v>102</v>
      </c>
      <c r="J71" s="59" t="s">
        <v>91</v>
      </c>
      <c r="K71" s="45">
        <v>3</v>
      </c>
      <c r="L71" s="31">
        <v>0</v>
      </c>
      <c r="M71" s="31">
        <v>0</v>
      </c>
      <c r="N71" s="31">
        <v>3</v>
      </c>
      <c r="O71" s="45">
        <f t="shared" si="23"/>
        <v>12</v>
      </c>
      <c r="P71" s="31">
        <v>0</v>
      </c>
      <c r="Q71" s="31">
        <v>0</v>
      </c>
      <c r="R71" s="31">
        <v>12</v>
      </c>
      <c r="S71" s="45">
        <f t="shared" si="17"/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45">
        <f t="shared" si="18"/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45">
        <f t="shared" si="19"/>
        <v>3</v>
      </c>
      <c r="AH71" s="31">
        <v>0</v>
      </c>
      <c r="AI71" s="31">
        <v>3</v>
      </c>
      <c r="AJ71" s="31">
        <v>0</v>
      </c>
      <c r="AK71" s="31">
        <v>0</v>
      </c>
      <c r="AL71" s="31">
        <v>0</v>
      </c>
      <c r="AM71" s="31">
        <v>0</v>
      </c>
      <c r="AN71" s="32">
        <f>(Z71+AG71)/K71</f>
        <v>1</v>
      </c>
      <c r="AO71" s="32">
        <f>N71/K71</f>
        <v>1</v>
      </c>
      <c r="AP71" s="25" t="s">
        <v>87</v>
      </c>
      <c r="AQ71" s="25" t="s">
        <v>88</v>
      </c>
      <c r="AR71" s="59" t="s">
        <v>102</v>
      </c>
      <c r="AS71" s="59" t="s">
        <v>91</v>
      </c>
      <c r="AT71" s="59" t="s">
        <v>102</v>
      </c>
      <c r="AU71" s="33" t="s">
        <v>126</v>
      </c>
      <c r="AV71" s="48"/>
      <c r="AW71" s="34"/>
      <c r="AX71" s="34"/>
      <c r="AY71" s="34"/>
      <c r="AZ71" s="34"/>
      <c r="BA71" s="34">
        <v>0.28424700000000003</v>
      </c>
      <c r="BB71" s="36"/>
      <c r="BC71" s="37">
        <f t="shared" si="24"/>
        <v>0.28424700000000003</v>
      </c>
      <c r="BD71" s="35" t="s">
        <v>113</v>
      </c>
      <c r="BE71" s="38"/>
      <c r="BF71" s="38"/>
      <c r="BG71" s="38"/>
      <c r="BH71" s="39">
        <f t="shared" si="9"/>
        <v>0.28424700000000003</v>
      </c>
      <c r="BI71" s="60">
        <f>BH71/K71</f>
        <v>9.4749000000000014E-2</v>
      </c>
      <c r="BJ71" s="21">
        <v>40</v>
      </c>
      <c r="BK71" s="21">
        <v>10</v>
      </c>
      <c r="BL71" s="21">
        <v>50</v>
      </c>
      <c r="BM71" s="21">
        <v>10</v>
      </c>
      <c r="BN71" s="21">
        <v>20</v>
      </c>
      <c r="BO71" s="21">
        <v>30</v>
      </c>
      <c r="BP71" s="41">
        <f t="shared" si="4"/>
        <v>50</v>
      </c>
      <c r="BQ71" s="41">
        <f t="shared" si="5"/>
        <v>60</v>
      </c>
      <c r="BR71" s="41">
        <f t="shared" si="6"/>
        <v>50</v>
      </c>
      <c r="BS71" s="41">
        <f t="shared" si="7"/>
        <v>160</v>
      </c>
      <c r="BT71" s="42" t="s">
        <v>114</v>
      </c>
      <c r="BU71" s="45"/>
      <c r="BV71" s="45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</row>
    <row r="72" spans="1:114" ht="12.75" customHeight="1" x14ac:dyDescent="0.2">
      <c r="A72" s="22" t="s">
        <v>304</v>
      </c>
      <c r="B72" s="27" t="s">
        <v>305</v>
      </c>
      <c r="C72" s="27" t="s">
        <v>306</v>
      </c>
      <c r="D72" s="27" t="s">
        <v>80</v>
      </c>
      <c r="E72" s="26" t="s">
        <v>81</v>
      </c>
      <c r="F72" s="22" t="s">
        <v>110</v>
      </c>
      <c r="G72" s="25" t="s">
        <v>125</v>
      </c>
      <c r="H72" s="25" t="s">
        <v>95</v>
      </c>
      <c r="I72" s="56" t="s">
        <v>102</v>
      </c>
      <c r="J72" s="25" t="s">
        <v>136</v>
      </c>
      <c r="K72" s="61">
        <v>12</v>
      </c>
      <c r="L72" s="31">
        <v>12</v>
      </c>
      <c r="M72" s="31">
        <v>0</v>
      </c>
      <c r="N72" s="31">
        <v>0</v>
      </c>
      <c r="O72" s="30">
        <f t="shared" si="23"/>
        <v>50</v>
      </c>
      <c r="P72" s="31">
        <v>50</v>
      </c>
      <c r="Q72" s="31">
        <v>0</v>
      </c>
      <c r="R72" s="31">
        <v>0</v>
      </c>
      <c r="S72" s="30">
        <f t="shared" si="17"/>
        <v>12</v>
      </c>
      <c r="T72" s="31">
        <v>0</v>
      </c>
      <c r="U72" s="31">
        <v>10</v>
      </c>
      <c r="V72" s="31">
        <v>2</v>
      </c>
      <c r="W72" s="31">
        <v>0</v>
      </c>
      <c r="X72" s="31">
        <v>0</v>
      </c>
      <c r="Y72" s="31">
        <v>0</v>
      </c>
      <c r="Z72" s="30">
        <f t="shared" si="18"/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21">
        <v>0</v>
      </c>
      <c r="AG72" s="30">
        <f t="shared" si="19"/>
        <v>0</v>
      </c>
      <c r="AH72" s="21">
        <v>0</v>
      </c>
      <c r="AI72" s="31">
        <v>0</v>
      </c>
      <c r="AJ72" s="31">
        <v>0</v>
      </c>
      <c r="AK72" s="21">
        <v>0</v>
      </c>
      <c r="AL72" s="21">
        <v>0</v>
      </c>
      <c r="AM72" s="21">
        <v>0</v>
      </c>
      <c r="AN72" s="32">
        <f>(M72+N72)/K72</f>
        <v>0</v>
      </c>
      <c r="AO72" s="32">
        <f>N72/K72</f>
        <v>0</v>
      </c>
      <c r="AP72" s="25" t="s">
        <v>98</v>
      </c>
      <c r="AQ72" s="27" t="s">
        <v>88</v>
      </c>
      <c r="AR72" s="25" t="s">
        <v>102</v>
      </c>
      <c r="AS72" s="25" t="s">
        <v>136</v>
      </c>
      <c r="AT72" s="25" t="s">
        <v>102</v>
      </c>
      <c r="AU72" s="25" t="s">
        <v>126</v>
      </c>
      <c r="AV72" s="48"/>
      <c r="AW72" s="35"/>
      <c r="AX72" s="35"/>
      <c r="AY72" s="36"/>
      <c r="AZ72" s="36"/>
      <c r="BA72" s="35">
        <v>0.83199999999999996</v>
      </c>
      <c r="BB72" s="36"/>
      <c r="BC72" s="37">
        <f t="shared" si="24"/>
        <v>0.83199999999999996</v>
      </c>
      <c r="BD72" s="35"/>
      <c r="BE72" s="48"/>
      <c r="BF72" s="48"/>
      <c r="BG72" s="48"/>
      <c r="BH72" s="39">
        <f t="shared" si="9"/>
        <v>0.83199999999999996</v>
      </c>
      <c r="BI72" s="40">
        <f>BH72/K72</f>
        <v>6.933333333333333E-2</v>
      </c>
      <c r="BJ72" s="21">
        <v>40</v>
      </c>
      <c r="BK72" s="21">
        <v>20</v>
      </c>
      <c r="BL72" s="21">
        <v>0</v>
      </c>
      <c r="BM72" s="21">
        <v>10</v>
      </c>
      <c r="BN72" s="21">
        <v>0</v>
      </c>
      <c r="BO72" s="54">
        <v>10</v>
      </c>
      <c r="BP72" s="41">
        <f t="shared" si="4"/>
        <v>60</v>
      </c>
      <c r="BQ72" s="41">
        <f t="shared" si="5"/>
        <v>10</v>
      </c>
      <c r="BR72" s="55">
        <f t="shared" si="6"/>
        <v>10</v>
      </c>
      <c r="BS72" s="55">
        <f t="shared" si="7"/>
        <v>80</v>
      </c>
      <c r="BT72" s="42" t="s">
        <v>100</v>
      </c>
      <c r="BU72" s="61"/>
      <c r="BV72" s="61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</row>
    <row r="73" spans="1:114" ht="13.5" customHeight="1" x14ac:dyDescent="0.2">
      <c r="A73" s="22" t="s">
        <v>307</v>
      </c>
      <c r="B73" s="27" t="s">
        <v>308</v>
      </c>
      <c r="C73" s="27" t="s">
        <v>306</v>
      </c>
      <c r="D73" s="27" t="s">
        <v>80</v>
      </c>
      <c r="E73" s="26" t="s">
        <v>81</v>
      </c>
      <c r="F73" s="22" t="s">
        <v>110</v>
      </c>
      <c r="G73" s="25" t="s">
        <v>125</v>
      </c>
      <c r="H73" s="25" t="s">
        <v>125</v>
      </c>
      <c r="I73" s="29" t="s">
        <v>118</v>
      </c>
      <c r="J73" s="47" t="s">
        <v>119</v>
      </c>
      <c r="K73" s="61">
        <v>31</v>
      </c>
      <c r="L73" s="31">
        <v>22</v>
      </c>
      <c r="M73" s="31">
        <v>6</v>
      </c>
      <c r="N73" s="31">
        <v>3</v>
      </c>
      <c r="O73" s="30">
        <f t="shared" si="23"/>
        <v>128</v>
      </c>
      <c r="P73" s="31">
        <v>91</v>
      </c>
      <c r="Q73" s="31">
        <v>24</v>
      </c>
      <c r="R73" s="31">
        <v>13</v>
      </c>
      <c r="S73" s="30">
        <f t="shared" si="17"/>
        <v>22</v>
      </c>
      <c r="T73" s="31">
        <v>0</v>
      </c>
      <c r="U73" s="31">
        <v>12</v>
      </c>
      <c r="V73" s="31">
        <v>8</v>
      </c>
      <c r="W73" s="31">
        <v>2</v>
      </c>
      <c r="X73" s="31">
        <v>0</v>
      </c>
      <c r="Y73" s="31">
        <v>0</v>
      </c>
      <c r="Z73" s="30">
        <f t="shared" si="18"/>
        <v>6</v>
      </c>
      <c r="AA73" s="31">
        <v>0</v>
      </c>
      <c r="AB73" s="31">
        <v>6</v>
      </c>
      <c r="AC73" s="31">
        <v>0</v>
      </c>
      <c r="AD73" s="31">
        <v>0</v>
      </c>
      <c r="AE73" s="31">
        <v>0</v>
      </c>
      <c r="AF73" s="31">
        <v>0</v>
      </c>
      <c r="AG73" s="30">
        <f t="shared" si="19"/>
        <v>3</v>
      </c>
      <c r="AH73" s="21">
        <v>0</v>
      </c>
      <c r="AI73" s="31">
        <v>2</v>
      </c>
      <c r="AJ73" s="31">
        <v>1</v>
      </c>
      <c r="AK73" s="21">
        <v>0</v>
      </c>
      <c r="AL73" s="21">
        <v>0</v>
      </c>
      <c r="AM73" s="21">
        <v>0</v>
      </c>
      <c r="AN73" s="32">
        <f>(M73+N73)/K73</f>
        <v>0.29032258064516131</v>
      </c>
      <c r="AO73" s="32">
        <f>N73/K73</f>
        <v>9.6774193548387094E-2</v>
      </c>
      <c r="AP73" s="25" t="s">
        <v>87</v>
      </c>
      <c r="AQ73" s="27" t="s">
        <v>88</v>
      </c>
      <c r="AR73" s="33" t="s">
        <v>118</v>
      </c>
      <c r="AS73" s="33" t="s">
        <v>119</v>
      </c>
      <c r="AT73" s="33" t="s">
        <v>96</v>
      </c>
      <c r="AU73" s="25" t="s">
        <v>89</v>
      </c>
      <c r="AV73" s="48"/>
      <c r="AW73" s="35">
        <v>1.7</v>
      </c>
      <c r="AX73" s="35">
        <v>2.5179999999999998</v>
      </c>
      <c r="AY73" s="36"/>
      <c r="AZ73" s="36"/>
      <c r="BA73" s="36"/>
      <c r="BB73" s="36"/>
      <c r="BC73" s="37">
        <f t="shared" si="24"/>
        <v>4.218</v>
      </c>
      <c r="BD73" s="35" t="s">
        <v>113</v>
      </c>
      <c r="BE73" s="48"/>
      <c r="BF73" s="48"/>
      <c r="BG73" s="48"/>
      <c r="BH73" s="39">
        <f t="shared" si="9"/>
        <v>4.218</v>
      </c>
      <c r="BI73" s="40">
        <f>BH73/K73</f>
        <v>0.13606451612903225</v>
      </c>
      <c r="BJ73" s="21">
        <v>40</v>
      </c>
      <c r="BK73" s="21">
        <v>20</v>
      </c>
      <c r="BL73" s="21">
        <v>0</v>
      </c>
      <c r="BM73" s="21">
        <v>30</v>
      </c>
      <c r="BN73" s="21">
        <v>20</v>
      </c>
      <c r="BO73" s="54">
        <v>20</v>
      </c>
      <c r="BP73" s="41">
        <f t="shared" si="4"/>
        <v>60</v>
      </c>
      <c r="BQ73" s="41">
        <f t="shared" si="5"/>
        <v>30</v>
      </c>
      <c r="BR73" s="55">
        <f t="shared" si="6"/>
        <v>40</v>
      </c>
      <c r="BS73" s="55">
        <f t="shared" si="7"/>
        <v>130</v>
      </c>
      <c r="BT73" s="42" t="s">
        <v>100</v>
      </c>
      <c r="BU73" s="61"/>
      <c r="BV73" s="61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</row>
    <row r="74" spans="1:114" ht="12.75" customHeight="1" x14ac:dyDescent="0.2">
      <c r="A74" s="22" t="s">
        <v>309</v>
      </c>
      <c r="B74" s="27" t="s">
        <v>310</v>
      </c>
      <c r="C74" s="27" t="s">
        <v>306</v>
      </c>
      <c r="D74" s="27" t="s">
        <v>80</v>
      </c>
      <c r="E74" s="26" t="s">
        <v>81</v>
      </c>
      <c r="F74" s="22" t="s">
        <v>110</v>
      </c>
      <c r="G74" s="25" t="s">
        <v>125</v>
      </c>
      <c r="H74" s="25" t="s">
        <v>125</v>
      </c>
      <c r="I74" s="29" t="s">
        <v>118</v>
      </c>
      <c r="J74" s="47" t="s">
        <v>119</v>
      </c>
      <c r="K74" s="61">
        <v>13</v>
      </c>
      <c r="L74" s="31">
        <v>13</v>
      </c>
      <c r="M74" s="31">
        <v>0</v>
      </c>
      <c r="N74" s="31">
        <v>0</v>
      </c>
      <c r="O74" s="30">
        <f t="shared" si="23"/>
        <v>58</v>
      </c>
      <c r="P74" s="31">
        <v>58</v>
      </c>
      <c r="Q74" s="31">
        <v>0</v>
      </c>
      <c r="R74" s="31">
        <v>0</v>
      </c>
      <c r="S74" s="30">
        <f t="shared" si="17"/>
        <v>13</v>
      </c>
      <c r="T74" s="31">
        <v>0</v>
      </c>
      <c r="U74" s="31">
        <v>7</v>
      </c>
      <c r="V74" s="31">
        <v>6</v>
      </c>
      <c r="W74" s="31">
        <v>0</v>
      </c>
      <c r="X74" s="31">
        <v>0</v>
      </c>
      <c r="Y74" s="31">
        <v>0</v>
      </c>
      <c r="Z74" s="30">
        <f t="shared" si="18"/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0">
        <f t="shared" si="19"/>
        <v>0</v>
      </c>
      <c r="AH74" s="21">
        <v>0</v>
      </c>
      <c r="AI74" s="31">
        <v>0</v>
      </c>
      <c r="AJ74" s="31">
        <v>0</v>
      </c>
      <c r="AK74" s="21">
        <v>0</v>
      </c>
      <c r="AL74" s="21">
        <v>0</v>
      </c>
      <c r="AM74" s="21">
        <v>0</v>
      </c>
      <c r="AN74" s="32">
        <f>(M74+N74)/K74</f>
        <v>0</v>
      </c>
      <c r="AO74" s="32">
        <f>N74/K74</f>
        <v>0</v>
      </c>
      <c r="AP74" s="25" t="s">
        <v>98</v>
      </c>
      <c r="AQ74" s="27" t="s">
        <v>88</v>
      </c>
      <c r="AR74" s="33" t="s">
        <v>118</v>
      </c>
      <c r="AS74" s="33" t="s">
        <v>119</v>
      </c>
      <c r="AT74" s="33" t="s">
        <v>96</v>
      </c>
      <c r="AU74" s="25" t="s">
        <v>89</v>
      </c>
      <c r="AV74" s="48"/>
      <c r="AW74" s="35">
        <v>0.3</v>
      </c>
      <c r="AX74" s="35">
        <v>1.081</v>
      </c>
      <c r="AY74" s="36"/>
      <c r="AZ74" s="36"/>
      <c r="BA74" s="36"/>
      <c r="BB74" s="36"/>
      <c r="BC74" s="37">
        <f t="shared" si="24"/>
        <v>1.381</v>
      </c>
      <c r="BD74" s="35" t="s">
        <v>113</v>
      </c>
      <c r="BE74" s="48"/>
      <c r="BF74" s="48"/>
      <c r="BG74" s="48"/>
      <c r="BH74" s="39">
        <f t="shared" si="9"/>
        <v>1.381</v>
      </c>
      <c r="BI74" s="40">
        <f>BH74/K74</f>
        <v>0.10623076923076923</v>
      </c>
      <c r="BJ74" s="21">
        <v>40</v>
      </c>
      <c r="BK74" s="21">
        <v>20</v>
      </c>
      <c r="BL74" s="21">
        <v>0</v>
      </c>
      <c r="BM74" s="21">
        <v>30</v>
      </c>
      <c r="BN74" s="21">
        <v>20</v>
      </c>
      <c r="BO74" s="54">
        <v>10</v>
      </c>
      <c r="BP74" s="41">
        <f t="shared" si="4"/>
        <v>60</v>
      </c>
      <c r="BQ74" s="41">
        <f t="shared" si="5"/>
        <v>30</v>
      </c>
      <c r="BR74" s="55">
        <f t="shared" si="6"/>
        <v>30</v>
      </c>
      <c r="BS74" s="55">
        <f t="shared" si="7"/>
        <v>120</v>
      </c>
      <c r="BT74" s="42" t="s">
        <v>100</v>
      </c>
      <c r="BU74" s="61"/>
      <c r="BV74" s="61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</row>
    <row r="75" spans="1:114" ht="12.75" customHeight="1" x14ac:dyDescent="0.2">
      <c r="A75" s="24" t="s">
        <v>311</v>
      </c>
      <c r="B75" s="59" t="s">
        <v>312</v>
      </c>
      <c r="C75" s="59" t="s">
        <v>306</v>
      </c>
      <c r="D75" s="47" t="s">
        <v>80</v>
      </c>
      <c r="E75" s="26" t="s">
        <v>81</v>
      </c>
      <c r="F75" s="24" t="s">
        <v>82</v>
      </c>
      <c r="G75" s="47" t="s">
        <v>125</v>
      </c>
      <c r="H75" s="47" t="s">
        <v>125</v>
      </c>
      <c r="I75" s="47" t="s">
        <v>102</v>
      </c>
      <c r="J75" s="47" t="s">
        <v>119</v>
      </c>
      <c r="K75" s="61">
        <v>0</v>
      </c>
      <c r="L75" s="31">
        <v>0</v>
      </c>
      <c r="M75" s="31">
        <v>0</v>
      </c>
      <c r="N75" s="31">
        <v>0</v>
      </c>
      <c r="O75" s="30">
        <v>0</v>
      </c>
      <c r="P75" s="31">
        <v>116</v>
      </c>
      <c r="Q75" s="31">
        <v>65</v>
      </c>
      <c r="R75" s="31">
        <v>8</v>
      </c>
      <c r="S75" s="30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0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0">
        <v>0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2">
        <v>0</v>
      </c>
      <c r="AO75" s="32">
        <v>0</v>
      </c>
      <c r="AP75" s="25" t="s">
        <v>87</v>
      </c>
      <c r="AQ75" s="33" t="s">
        <v>88</v>
      </c>
      <c r="AR75" s="47" t="s">
        <v>102</v>
      </c>
      <c r="AS75" s="47" t="s">
        <v>119</v>
      </c>
      <c r="AT75" s="47" t="s">
        <v>103</v>
      </c>
      <c r="AU75" s="33" t="s">
        <v>126</v>
      </c>
      <c r="AV75" s="48"/>
      <c r="AW75" s="34"/>
      <c r="AX75" s="109"/>
      <c r="AY75" s="109"/>
      <c r="AZ75" s="35"/>
      <c r="BA75" s="35">
        <v>0.25</v>
      </c>
      <c r="BB75" s="35">
        <v>3.758</v>
      </c>
      <c r="BC75" s="37">
        <f t="shared" si="24"/>
        <v>4.008</v>
      </c>
      <c r="BD75" s="35"/>
      <c r="BE75" s="48"/>
      <c r="BF75" s="48"/>
      <c r="BG75" s="48"/>
      <c r="BH75" s="39">
        <f t="shared" si="9"/>
        <v>4.008</v>
      </c>
      <c r="BI75" s="40">
        <f>BH75/BV75</f>
        <v>8.9066666666666669E-2</v>
      </c>
      <c r="BJ75" s="21">
        <v>40</v>
      </c>
      <c r="BK75" s="21">
        <v>20</v>
      </c>
      <c r="BL75" s="21">
        <v>10</v>
      </c>
      <c r="BM75" s="21">
        <v>30</v>
      </c>
      <c r="BN75" s="21">
        <v>0</v>
      </c>
      <c r="BO75" s="21">
        <v>10</v>
      </c>
      <c r="BP75" s="41">
        <f t="shared" si="4"/>
        <v>60</v>
      </c>
      <c r="BQ75" s="41">
        <f t="shared" si="5"/>
        <v>40</v>
      </c>
      <c r="BR75" s="41">
        <f t="shared" si="6"/>
        <v>10</v>
      </c>
      <c r="BS75" s="41">
        <f t="shared" si="7"/>
        <v>110</v>
      </c>
      <c r="BT75" s="42" t="s">
        <v>100</v>
      </c>
      <c r="BU75" s="160" t="s">
        <v>313</v>
      </c>
      <c r="BV75" s="160">
        <v>45</v>
      </c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</row>
    <row r="76" spans="1:114" ht="13.5" customHeight="1" x14ac:dyDescent="0.2">
      <c r="A76" s="22" t="s">
        <v>314</v>
      </c>
      <c r="B76" s="27" t="s">
        <v>315</v>
      </c>
      <c r="C76" s="27" t="s">
        <v>316</v>
      </c>
      <c r="D76" s="27" t="s">
        <v>130</v>
      </c>
      <c r="E76" s="26" t="s">
        <v>81</v>
      </c>
      <c r="F76" s="22" t="s">
        <v>110</v>
      </c>
      <c r="G76" s="25" t="s">
        <v>125</v>
      </c>
      <c r="H76" s="25" t="s">
        <v>125</v>
      </c>
      <c r="I76" s="29" t="s">
        <v>102</v>
      </c>
      <c r="J76" s="26" t="s">
        <v>86</v>
      </c>
      <c r="K76" s="61">
        <v>0</v>
      </c>
      <c r="L76" s="31">
        <v>0</v>
      </c>
      <c r="M76" s="31">
        <v>0</v>
      </c>
      <c r="N76" s="31">
        <v>0</v>
      </c>
      <c r="O76" s="30">
        <v>0</v>
      </c>
      <c r="P76" s="31">
        <v>12</v>
      </c>
      <c r="Q76" s="31">
        <v>12</v>
      </c>
      <c r="R76" s="31">
        <v>0</v>
      </c>
      <c r="S76" s="30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0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0">
        <v>0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2">
        <v>0</v>
      </c>
      <c r="AO76" s="32">
        <v>0</v>
      </c>
      <c r="AP76" s="25" t="s">
        <v>87</v>
      </c>
      <c r="AQ76" s="27" t="s">
        <v>88</v>
      </c>
      <c r="AR76" s="33" t="s">
        <v>102</v>
      </c>
      <c r="AS76" s="25" t="s">
        <v>86</v>
      </c>
      <c r="AT76" s="33" t="s">
        <v>111</v>
      </c>
      <c r="AU76" s="25" t="s">
        <v>193</v>
      </c>
      <c r="AV76" s="48"/>
      <c r="AW76" s="34"/>
      <c r="AX76" s="36"/>
      <c r="AY76" s="36"/>
      <c r="AZ76" s="36"/>
      <c r="BA76" s="34">
        <v>0.2</v>
      </c>
      <c r="BB76" s="34">
        <v>0.38800000000000001</v>
      </c>
      <c r="BC76" s="37">
        <f t="shared" si="24"/>
        <v>0.58800000000000008</v>
      </c>
      <c r="BD76" s="35"/>
      <c r="BE76" s="48"/>
      <c r="BF76" s="48"/>
      <c r="BG76" s="48"/>
      <c r="BH76" s="39">
        <f t="shared" si="9"/>
        <v>0.58800000000000008</v>
      </c>
      <c r="BI76" s="40">
        <f>BH76/BV76</f>
        <v>9.8000000000000018E-2</v>
      </c>
      <c r="BJ76" s="21">
        <v>40</v>
      </c>
      <c r="BK76" s="21">
        <v>5</v>
      </c>
      <c r="BL76" s="21">
        <v>50</v>
      </c>
      <c r="BM76" s="21">
        <v>30</v>
      </c>
      <c r="BN76" s="21">
        <v>0</v>
      </c>
      <c r="BO76" s="54">
        <v>10</v>
      </c>
      <c r="BP76" s="41">
        <f t="shared" si="4"/>
        <v>45</v>
      </c>
      <c r="BQ76" s="41">
        <f t="shared" si="5"/>
        <v>80</v>
      </c>
      <c r="BR76" s="55">
        <f t="shared" si="6"/>
        <v>10</v>
      </c>
      <c r="BS76" s="55">
        <f t="shared" si="7"/>
        <v>135</v>
      </c>
      <c r="BT76" s="42" t="s">
        <v>114</v>
      </c>
      <c r="BU76" s="160" t="s">
        <v>185</v>
      </c>
      <c r="BV76" s="160">
        <v>6</v>
      </c>
      <c r="BW76" s="6"/>
      <c r="BX76" s="6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</row>
    <row r="77" spans="1:114" ht="13.5" customHeight="1" x14ac:dyDescent="0.2">
      <c r="A77" s="21" t="s">
        <v>317</v>
      </c>
      <c r="B77" s="28" t="s">
        <v>318</v>
      </c>
      <c r="C77" s="26" t="s">
        <v>319</v>
      </c>
      <c r="D77" s="49" t="s">
        <v>320</v>
      </c>
      <c r="E77" s="26" t="s">
        <v>156</v>
      </c>
      <c r="F77" s="22" t="s">
        <v>110</v>
      </c>
      <c r="G77" s="47" t="s">
        <v>84</v>
      </c>
      <c r="H77" s="47" t="s">
        <v>84</v>
      </c>
      <c r="I77" s="29" t="s">
        <v>85</v>
      </c>
      <c r="J77" s="26" t="s">
        <v>131</v>
      </c>
      <c r="K77" s="30">
        <v>20</v>
      </c>
      <c r="L77" s="21">
        <v>11</v>
      </c>
      <c r="M77" s="21">
        <v>8</v>
      </c>
      <c r="N77" s="21">
        <v>1</v>
      </c>
      <c r="O77" s="30">
        <f t="shared" si="23"/>
        <v>111</v>
      </c>
      <c r="P77" s="21">
        <v>50</v>
      </c>
      <c r="Q77" s="21">
        <v>56</v>
      </c>
      <c r="R77" s="21">
        <v>5</v>
      </c>
      <c r="S77" s="30">
        <f t="shared" si="17"/>
        <v>11</v>
      </c>
      <c r="T77" s="21">
        <v>0</v>
      </c>
      <c r="U77" s="21">
        <v>5</v>
      </c>
      <c r="V77" s="21">
        <v>6</v>
      </c>
      <c r="W77" s="21">
        <v>0</v>
      </c>
      <c r="X77" s="21">
        <v>0</v>
      </c>
      <c r="Y77" s="21">
        <v>0</v>
      </c>
      <c r="Z77" s="30">
        <f t="shared" si="18"/>
        <v>8</v>
      </c>
      <c r="AA77" s="21">
        <v>0</v>
      </c>
      <c r="AB77" s="21">
        <v>2</v>
      </c>
      <c r="AC77" s="21">
        <v>0</v>
      </c>
      <c r="AD77" s="21">
        <v>2</v>
      </c>
      <c r="AE77" s="21">
        <v>4</v>
      </c>
      <c r="AF77" s="21">
        <v>0</v>
      </c>
      <c r="AG77" s="30">
        <f t="shared" si="19"/>
        <v>1</v>
      </c>
      <c r="AH77" s="21">
        <v>0</v>
      </c>
      <c r="AI77" s="21">
        <v>0</v>
      </c>
      <c r="AJ77" s="21">
        <v>1</v>
      </c>
      <c r="AK77" s="21">
        <v>0</v>
      </c>
      <c r="AL77" s="21">
        <v>0</v>
      </c>
      <c r="AM77" s="21">
        <v>0</v>
      </c>
      <c r="AN77" s="32">
        <f>(Z77+AG77)/K77</f>
        <v>0.45</v>
      </c>
      <c r="AO77" s="32">
        <f>N77/K77</f>
        <v>0.05</v>
      </c>
      <c r="AP77" s="25" t="s">
        <v>87</v>
      </c>
      <c r="AQ77" s="25" t="s">
        <v>88</v>
      </c>
      <c r="AR77" s="29" t="s">
        <v>85</v>
      </c>
      <c r="AS77" s="26" t="s">
        <v>131</v>
      </c>
      <c r="AT77" s="33" t="s">
        <v>90</v>
      </c>
      <c r="AU77" s="33" t="s">
        <v>175</v>
      </c>
      <c r="AV77" s="48">
        <v>0.5</v>
      </c>
      <c r="AW77" s="110">
        <v>1.3869200699999999</v>
      </c>
      <c r="AX77" s="111"/>
      <c r="AY77" s="36"/>
      <c r="AZ77" s="36"/>
      <c r="BA77" s="36"/>
      <c r="BB77" s="36"/>
      <c r="BC77" s="37">
        <f t="shared" si="24"/>
        <v>1.8869200699999999</v>
      </c>
      <c r="BD77" s="21" t="s">
        <v>113</v>
      </c>
      <c r="BE77" s="38"/>
      <c r="BF77" s="38">
        <v>0.25</v>
      </c>
      <c r="BG77" s="68"/>
      <c r="BH77" s="39">
        <f t="shared" si="9"/>
        <v>2.1369200699999999</v>
      </c>
      <c r="BI77" s="40">
        <f>BH77/K77</f>
        <v>0.10684600349999999</v>
      </c>
      <c r="BJ77" s="21">
        <v>50</v>
      </c>
      <c r="BK77" s="21">
        <v>35</v>
      </c>
      <c r="BL77" s="21">
        <v>80</v>
      </c>
      <c r="BM77" s="21">
        <v>70</v>
      </c>
      <c r="BN77" s="21">
        <v>0</v>
      </c>
      <c r="BO77" s="21">
        <v>20</v>
      </c>
      <c r="BP77" s="41">
        <f t="shared" si="4"/>
        <v>85</v>
      </c>
      <c r="BQ77" s="41">
        <f t="shared" si="5"/>
        <v>150</v>
      </c>
      <c r="BR77" s="41">
        <f t="shared" si="6"/>
        <v>20</v>
      </c>
      <c r="BS77" s="41">
        <f t="shared" si="7"/>
        <v>255</v>
      </c>
      <c r="BT77" s="42" t="s">
        <v>92</v>
      </c>
      <c r="BU77" s="30"/>
      <c r="BV77" s="30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</row>
    <row r="78" spans="1:114" ht="12.75" customHeight="1" x14ac:dyDescent="0.2">
      <c r="A78" s="22" t="s">
        <v>321</v>
      </c>
      <c r="B78" s="28" t="s">
        <v>322</v>
      </c>
      <c r="C78" s="27" t="s">
        <v>319</v>
      </c>
      <c r="D78" s="27" t="s">
        <v>320</v>
      </c>
      <c r="E78" s="26" t="s">
        <v>156</v>
      </c>
      <c r="F78" s="22" t="s">
        <v>110</v>
      </c>
      <c r="G78" s="25" t="s">
        <v>125</v>
      </c>
      <c r="H78" s="25" t="s">
        <v>125</v>
      </c>
      <c r="I78" s="29" t="s">
        <v>99</v>
      </c>
      <c r="J78" s="28" t="s">
        <v>91</v>
      </c>
      <c r="K78" s="30">
        <v>0</v>
      </c>
      <c r="L78" s="31">
        <v>0</v>
      </c>
      <c r="M78" s="31">
        <v>0</v>
      </c>
      <c r="N78" s="31">
        <v>0</v>
      </c>
      <c r="O78" s="30">
        <v>0</v>
      </c>
      <c r="P78" s="31">
        <v>132</v>
      </c>
      <c r="Q78" s="31">
        <v>78</v>
      </c>
      <c r="R78" s="31">
        <v>0</v>
      </c>
      <c r="S78" s="30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0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0">
        <f t="shared" si="19"/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2">
        <v>0</v>
      </c>
      <c r="AO78" s="32">
        <v>0</v>
      </c>
      <c r="AP78" s="25" t="s">
        <v>87</v>
      </c>
      <c r="AQ78" s="25" t="s">
        <v>88</v>
      </c>
      <c r="AR78" s="33" t="s">
        <v>99</v>
      </c>
      <c r="AS78" s="28" t="s">
        <v>91</v>
      </c>
      <c r="AT78" s="33" t="s">
        <v>111</v>
      </c>
      <c r="AU78" s="28" t="s">
        <v>126</v>
      </c>
      <c r="AV78" s="48"/>
      <c r="AW78" s="35"/>
      <c r="AX78" s="35"/>
      <c r="AY78" s="35"/>
      <c r="AZ78" s="35">
        <v>2.351</v>
      </c>
      <c r="BA78" s="35">
        <v>2.351</v>
      </c>
      <c r="BB78" s="35"/>
      <c r="BC78" s="37">
        <f t="shared" si="24"/>
        <v>4.702</v>
      </c>
      <c r="BD78" s="35"/>
      <c r="BE78" s="48"/>
      <c r="BF78" s="48"/>
      <c r="BG78" s="48"/>
      <c r="BH78" s="39">
        <f t="shared" si="9"/>
        <v>4.702</v>
      </c>
      <c r="BI78" s="40">
        <f>BH78/BV78</f>
        <v>9.7958333333333328E-2</v>
      </c>
      <c r="BJ78" s="21">
        <v>50</v>
      </c>
      <c r="BK78" s="21">
        <v>35</v>
      </c>
      <c r="BL78" s="21">
        <v>0</v>
      </c>
      <c r="BM78" s="21">
        <v>10</v>
      </c>
      <c r="BN78" s="21">
        <v>0</v>
      </c>
      <c r="BO78" s="21">
        <v>10</v>
      </c>
      <c r="BP78" s="41">
        <f t="shared" si="4"/>
        <v>85</v>
      </c>
      <c r="BQ78" s="41">
        <f t="shared" si="5"/>
        <v>10</v>
      </c>
      <c r="BR78" s="41">
        <f t="shared" si="6"/>
        <v>10</v>
      </c>
      <c r="BS78" s="41">
        <f t="shared" si="7"/>
        <v>105</v>
      </c>
      <c r="BT78" s="42" t="s">
        <v>100</v>
      </c>
      <c r="BU78" s="156" t="s">
        <v>323</v>
      </c>
      <c r="BV78" s="156">
        <v>48</v>
      </c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</row>
    <row r="79" spans="1:114" ht="12.75" x14ac:dyDescent="0.2">
      <c r="A79" s="21" t="s">
        <v>324</v>
      </c>
      <c r="B79" s="28" t="s">
        <v>325</v>
      </c>
      <c r="C79" s="28" t="s">
        <v>326</v>
      </c>
      <c r="D79" s="27" t="s">
        <v>140</v>
      </c>
      <c r="E79" s="26" t="s">
        <v>81</v>
      </c>
      <c r="F79" s="21" t="s">
        <v>82</v>
      </c>
      <c r="G79" s="25" t="s">
        <v>83</v>
      </c>
      <c r="H79" s="25" t="s">
        <v>84</v>
      </c>
      <c r="I79" s="25" t="s">
        <v>99</v>
      </c>
      <c r="J79" s="28" t="s">
        <v>89</v>
      </c>
      <c r="K79" s="45">
        <v>0</v>
      </c>
      <c r="L79" s="21">
        <v>0</v>
      </c>
      <c r="M79" s="21">
        <v>0</v>
      </c>
      <c r="N79" s="21">
        <v>0</v>
      </c>
      <c r="O79" s="45">
        <v>0</v>
      </c>
      <c r="P79" s="21">
        <v>123</v>
      </c>
      <c r="Q79" s="21">
        <v>37</v>
      </c>
      <c r="R79" s="21">
        <v>17</v>
      </c>
      <c r="S79" s="45">
        <v>0</v>
      </c>
      <c r="T79" s="31">
        <v>0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45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45">
        <v>0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2">
        <v>0</v>
      </c>
      <c r="AO79" s="32">
        <v>0</v>
      </c>
      <c r="AP79" s="25" t="s">
        <v>87</v>
      </c>
      <c r="AQ79" s="25" t="s">
        <v>88</v>
      </c>
      <c r="AR79" s="25" t="s">
        <v>99</v>
      </c>
      <c r="AS79" s="28" t="s">
        <v>89</v>
      </c>
      <c r="AT79" s="25" t="s">
        <v>111</v>
      </c>
      <c r="AU79" s="26" t="s">
        <v>119</v>
      </c>
      <c r="AV79" s="48"/>
      <c r="AW79" s="34"/>
      <c r="AX79" s="34"/>
      <c r="AY79" s="34"/>
      <c r="AZ79" s="34">
        <v>1</v>
      </c>
      <c r="BA79" s="34">
        <v>1</v>
      </c>
      <c r="BB79" s="34">
        <v>1.78996</v>
      </c>
      <c r="BC79" s="37">
        <f t="shared" si="24"/>
        <v>3.7899599999999998</v>
      </c>
      <c r="BD79" s="35" t="s">
        <v>113</v>
      </c>
      <c r="BE79" s="38"/>
      <c r="BF79" s="38"/>
      <c r="BG79" s="38"/>
      <c r="BH79" s="39">
        <f t="shared" si="9"/>
        <v>3.7899599999999998</v>
      </c>
      <c r="BI79" s="40">
        <f>BH79/BV79</f>
        <v>9.4749E-2</v>
      </c>
      <c r="BJ79" s="21">
        <v>40</v>
      </c>
      <c r="BK79" s="21">
        <v>10</v>
      </c>
      <c r="BL79" s="21">
        <v>10</v>
      </c>
      <c r="BM79" s="21">
        <v>10</v>
      </c>
      <c r="BN79" s="21">
        <v>20</v>
      </c>
      <c r="BO79" s="21">
        <v>20</v>
      </c>
      <c r="BP79" s="41">
        <f t="shared" si="4"/>
        <v>50</v>
      </c>
      <c r="BQ79" s="41">
        <f t="shared" si="5"/>
        <v>20</v>
      </c>
      <c r="BR79" s="41">
        <f t="shared" si="6"/>
        <v>40</v>
      </c>
      <c r="BS79" s="41">
        <f t="shared" si="7"/>
        <v>110</v>
      </c>
      <c r="BT79" s="42" t="s">
        <v>100</v>
      </c>
      <c r="BU79" s="157" t="s">
        <v>132</v>
      </c>
      <c r="BV79" s="157">
        <v>40</v>
      </c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</row>
    <row r="80" spans="1:114" ht="13.5" customHeight="1" x14ac:dyDescent="0.2">
      <c r="A80" s="22" t="s">
        <v>327</v>
      </c>
      <c r="B80" s="28" t="s">
        <v>328</v>
      </c>
      <c r="C80" s="27" t="s">
        <v>326</v>
      </c>
      <c r="D80" s="27" t="s">
        <v>140</v>
      </c>
      <c r="E80" s="26" t="s">
        <v>81</v>
      </c>
      <c r="F80" s="22" t="s">
        <v>82</v>
      </c>
      <c r="G80" s="25" t="s">
        <v>84</v>
      </c>
      <c r="H80" s="25" t="s">
        <v>84</v>
      </c>
      <c r="I80" s="25" t="s">
        <v>102</v>
      </c>
      <c r="J80" s="25" t="s">
        <v>119</v>
      </c>
      <c r="K80" s="45">
        <v>0</v>
      </c>
      <c r="L80" s="31">
        <v>0</v>
      </c>
      <c r="M80" s="31">
        <v>0</v>
      </c>
      <c r="N80" s="31">
        <v>0</v>
      </c>
      <c r="O80" s="45">
        <v>0</v>
      </c>
      <c r="P80" s="31">
        <v>112</v>
      </c>
      <c r="Q80" s="31">
        <v>49</v>
      </c>
      <c r="R80" s="31">
        <v>17</v>
      </c>
      <c r="S80" s="45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45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45">
        <v>0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2">
        <v>0</v>
      </c>
      <c r="AO80" s="32">
        <v>0</v>
      </c>
      <c r="AP80" s="25" t="s">
        <v>87</v>
      </c>
      <c r="AQ80" s="25" t="s">
        <v>88</v>
      </c>
      <c r="AR80" s="25" t="s">
        <v>102</v>
      </c>
      <c r="AS80" s="25" t="s">
        <v>119</v>
      </c>
      <c r="AT80" s="25" t="s">
        <v>103</v>
      </c>
      <c r="AU80" s="25" t="s">
        <v>119</v>
      </c>
      <c r="AV80" s="48"/>
      <c r="AW80" s="34"/>
      <c r="AX80" s="34"/>
      <c r="AY80" s="34"/>
      <c r="AZ80" s="34"/>
      <c r="BA80" s="34">
        <v>0.8</v>
      </c>
      <c r="BB80" s="35">
        <f>0.98996+0.8+1.2</f>
        <v>2.98996</v>
      </c>
      <c r="BC80" s="37">
        <f t="shared" si="24"/>
        <v>3.7899599999999998</v>
      </c>
      <c r="BD80" s="35" t="s">
        <v>113</v>
      </c>
      <c r="BE80" s="38"/>
      <c r="BF80" s="38"/>
      <c r="BG80" s="38"/>
      <c r="BH80" s="39">
        <f t="shared" si="9"/>
        <v>3.7899599999999998</v>
      </c>
      <c r="BI80" s="40">
        <f>BH80/BV80</f>
        <v>9.4749E-2</v>
      </c>
      <c r="BJ80" s="21">
        <v>40</v>
      </c>
      <c r="BK80" s="21">
        <v>10</v>
      </c>
      <c r="BL80" s="21">
        <v>10</v>
      </c>
      <c r="BM80" s="21">
        <v>10</v>
      </c>
      <c r="BN80" s="21">
        <v>20</v>
      </c>
      <c r="BO80" s="21">
        <v>20</v>
      </c>
      <c r="BP80" s="41">
        <f t="shared" si="4"/>
        <v>50</v>
      </c>
      <c r="BQ80" s="41">
        <f t="shared" si="5"/>
        <v>20</v>
      </c>
      <c r="BR80" s="41">
        <f t="shared" si="6"/>
        <v>40</v>
      </c>
      <c r="BS80" s="41">
        <f t="shared" si="7"/>
        <v>110</v>
      </c>
      <c r="BT80" s="42" t="s">
        <v>100</v>
      </c>
      <c r="BU80" s="157" t="s">
        <v>132</v>
      </c>
      <c r="BV80" s="157">
        <v>40</v>
      </c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</row>
    <row r="81" spans="1:114" ht="13.5" customHeight="1" x14ac:dyDescent="0.2">
      <c r="A81" s="21" t="s">
        <v>329</v>
      </c>
      <c r="B81" s="129" t="s">
        <v>330</v>
      </c>
      <c r="C81" s="130" t="s">
        <v>331</v>
      </c>
      <c r="D81" s="27" t="s">
        <v>259</v>
      </c>
      <c r="E81" s="26" t="s">
        <v>156</v>
      </c>
      <c r="F81" s="131" t="s">
        <v>110</v>
      </c>
      <c r="G81" s="71" t="s">
        <v>83</v>
      </c>
      <c r="H81" s="25" t="s">
        <v>84</v>
      </c>
      <c r="I81" s="56" t="s">
        <v>85</v>
      </c>
      <c r="J81" s="26" t="s">
        <v>136</v>
      </c>
      <c r="K81" s="45">
        <v>25</v>
      </c>
      <c r="L81" s="31">
        <v>23</v>
      </c>
      <c r="M81" s="31">
        <v>0</v>
      </c>
      <c r="N81" s="31">
        <v>2</v>
      </c>
      <c r="O81" s="45">
        <f t="shared" si="23"/>
        <v>95</v>
      </c>
      <c r="P81" s="31">
        <v>87</v>
      </c>
      <c r="Q81" s="31">
        <v>0</v>
      </c>
      <c r="R81" s="31">
        <v>8</v>
      </c>
      <c r="S81" s="45">
        <f t="shared" si="17"/>
        <v>23</v>
      </c>
      <c r="T81" s="31">
        <v>0</v>
      </c>
      <c r="U81" s="31">
        <v>23</v>
      </c>
      <c r="V81" s="31">
        <v>0</v>
      </c>
      <c r="W81" s="31">
        <v>0</v>
      </c>
      <c r="X81" s="31">
        <v>0</v>
      </c>
      <c r="Y81" s="31">
        <v>0</v>
      </c>
      <c r="Z81" s="45">
        <f t="shared" si="18"/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45">
        <f t="shared" si="19"/>
        <v>2</v>
      </c>
      <c r="AH81" s="31">
        <v>0</v>
      </c>
      <c r="AI81" s="31">
        <v>2</v>
      </c>
      <c r="AJ81" s="31">
        <v>0</v>
      </c>
      <c r="AK81" s="31">
        <v>0</v>
      </c>
      <c r="AL81" s="31">
        <v>0</v>
      </c>
      <c r="AM81" s="31">
        <v>0</v>
      </c>
      <c r="AN81" s="32">
        <f>(Z81+AG81)/K81</f>
        <v>0.08</v>
      </c>
      <c r="AO81" s="32">
        <f>N81/K81</f>
        <v>0.08</v>
      </c>
      <c r="AP81" s="25" t="s">
        <v>87</v>
      </c>
      <c r="AQ81" s="25" t="s">
        <v>88</v>
      </c>
      <c r="AR81" s="25" t="s">
        <v>85</v>
      </c>
      <c r="AS81" s="25" t="s">
        <v>136</v>
      </c>
      <c r="AT81" s="25" t="s">
        <v>118</v>
      </c>
      <c r="AU81" s="25" t="s">
        <v>131</v>
      </c>
      <c r="AV81" s="48"/>
      <c r="AW81" s="34">
        <v>2.5502343999999999</v>
      </c>
      <c r="AX81" s="34"/>
      <c r="AY81" s="34"/>
      <c r="AZ81" s="34"/>
      <c r="BA81" s="35"/>
      <c r="BB81" s="35"/>
      <c r="BC81" s="37">
        <f t="shared" si="24"/>
        <v>2.5502343999999999</v>
      </c>
      <c r="BD81" s="35" t="s">
        <v>113</v>
      </c>
      <c r="BE81" s="38"/>
      <c r="BF81" s="38"/>
      <c r="BG81" s="38"/>
      <c r="BH81" s="39">
        <f t="shared" si="9"/>
        <v>2.5502343999999999</v>
      </c>
      <c r="BI81" s="60">
        <f>BH81/K81</f>
        <v>0.102009376</v>
      </c>
      <c r="BJ81" s="21">
        <v>50</v>
      </c>
      <c r="BK81" s="21">
        <v>30</v>
      </c>
      <c r="BL81" s="21">
        <v>10</v>
      </c>
      <c r="BM81" s="21">
        <v>70</v>
      </c>
      <c r="BN81" s="21">
        <v>20</v>
      </c>
      <c r="BO81" s="21">
        <v>20</v>
      </c>
      <c r="BP81" s="41">
        <f t="shared" si="4"/>
        <v>80</v>
      </c>
      <c r="BQ81" s="41">
        <f t="shared" si="5"/>
        <v>80</v>
      </c>
      <c r="BR81" s="41">
        <f t="shared" si="6"/>
        <v>40</v>
      </c>
      <c r="BS81" s="41">
        <f t="shared" si="7"/>
        <v>200</v>
      </c>
      <c r="BT81" s="42" t="s">
        <v>114</v>
      </c>
      <c r="BU81" s="45"/>
      <c r="BV81" s="45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</row>
    <row r="82" spans="1:114" ht="13.5" customHeight="1" x14ac:dyDescent="0.2">
      <c r="A82" s="22" t="s">
        <v>332</v>
      </c>
      <c r="B82" s="25" t="s">
        <v>333</v>
      </c>
      <c r="C82" s="26" t="s">
        <v>334</v>
      </c>
      <c r="D82" s="27" t="s">
        <v>155</v>
      </c>
      <c r="E82" s="26" t="s">
        <v>156</v>
      </c>
      <c r="F82" s="21" t="s">
        <v>82</v>
      </c>
      <c r="G82" s="25" t="s">
        <v>125</v>
      </c>
      <c r="H82" s="25" t="s">
        <v>125</v>
      </c>
      <c r="I82" s="56" t="s">
        <v>188</v>
      </c>
      <c r="J82" s="26" t="s">
        <v>112</v>
      </c>
      <c r="K82" s="30">
        <v>45</v>
      </c>
      <c r="L82" s="31">
        <v>32</v>
      </c>
      <c r="M82" s="31">
        <v>13</v>
      </c>
      <c r="N82" s="31">
        <v>0</v>
      </c>
      <c r="O82" s="30">
        <f t="shared" si="23"/>
        <v>195</v>
      </c>
      <c r="P82" s="31">
        <v>143</v>
      </c>
      <c r="Q82" s="31">
        <v>52</v>
      </c>
      <c r="R82" s="31">
        <v>0</v>
      </c>
      <c r="S82" s="30">
        <f t="shared" si="17"/>
        <v>32</v>
      </c>
      <c r="T82" s="31">
        <v>0</v>
      </c>
      <c r="U82" s="31">
        <v>15</v>
      </c>
      <c r="V82" s="31">
        <v>15</v>
      </c>
      <c r="W82" s="31">
        <v>2</v>
      </c>
      <c r="X82" s="31">
        <v>0</v>
      </c>
      <c r="Y82" s="31">
        <v>0</v>
      </c>
      <c r="Z82" s="30">
        <f t="shared" si="18"/>
        <v>13</v>
      </c>
      <c r="AA82" s="31">
        <v>0</v>
      </c>
      <c r="AB82" s="31">
        <v>13</v>
      </c>
      <c r="AC82" s="31">
        <v>0</v>
      </c>
      <c r="AD82" s="31">
        <v>0</v>
      </c>
      <c r="AE82" s="31">
        <v>0</v>
      </c>
      <c r="AF82" s="31">
        <v>0</v>
      </c>
      <c r="AG82" s="30">
        <f t="shared" si="19"/>
        <v>0</v>
      </c>
      <c r="AH82" s="31">
        <v>0</v>
      </c>
      <c r="AI82" s="31">
        <v>0</v>
      </c>
      <c r="AJ82" s="31">
        <v>0</v>
      </c>
      <c r="AK82" s="31">
        <v>0</v>
      </c>
      <c r="AL82" s="31">
        <v>0</v>
      </c>
      <c r="AM82" s="31">
        <v>0</v>
      </c>
      <c r="AN82" s="32">
        <f>(Z82+AG82)/K82</f>
        <v>0.28888888888888886</v>
      </c>
      <c r="AO82" s="32">
        <f>N82/K82</f>
        <v>0</v>
      </c>
      <c r="AP82" s="25" t="s">
        <v>87</v>
      </c>
      <c r="AQ82" s="25" t="s">
        <v>88</v>
      </c>
      <c r="AR82" s="25" t="s">
        <v>188</v>
      </c>
      <c r="AS82" s="26" t="s">
        <v>112</v>
      </c>
      <c r="AT82" s="25" t="s">
        <v>118</v>
      </c>
      <c r="AU82" s="26" t="s">
        <v>89</v>
      </c>
      <c r="AV82" s="48">
        <v>4.9105620400000003</v>
      </c>
      <c r="AW82" s="35"/>
      <c r="AX82" s="35"/>
      <c r="AY82" s="36"/>
      <c r="AZ82" s="36"/>
      <c r="BA82" s="36"/>
      <c r="BB82" s="36"/>
      <c r="BC82" s="37">
        <f t="shared" si="24"/>
        <v>4.9105620400000003</v>
      </c>
      <c r="BD82" s="35" t="s">
        <v>113</v>
      </c>
      <c r="BE82" s="21"/>
      <c r="BF82" s="21"/>
      <c r="BG82" s="21"/>
      <c r="BH82" s="39">
        <f t="shared" si="9"/>
        <v>4.9105620400000003</v>
      </c>
      <c r="BI82" s="40">
        <f>BH82/K82</f>
        <v>0.10912360088888889</v>
      </c>
      <c r="BJ82" s="21">
        <v>50</v>
      </c>
      <c r="BK82" s="21">
        <v>20</v>
      </c>
      <c r="BL82" s="21">
        <v>40</v>
      </c>
      <c r="BM82" s="21">
        <v>70</v>
      </c>
      <c r="BN82" s="21">
        <v>0</v>
      </c>
      <c r="BO82" s="21">
        <v>10</v>
      </c>
      <c r="BP82" s="41">
        <f t="shared" si="4"/>
        <v>70</v>
      </c>
      <c r="BQ82" s="41">
        <f t="shared" si="5"/>
        <v>110</v>
      </c>
      <c r="BR82" s="41">
        <f t="shared" si="6"/>
        <v>10</v>
      </c>
      <c r="BS82" s="41">
        <f t="shared" si="7"/>
        <v>190</v>
      </c>
      <c r="BT82" s="42" t="s">
        <v>92</v>
      </c>
      <c r="BU82" s="30"/>
      <c r="BV82" s="30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</row>
    <row r="83" spans="1:114" ht="12.75" customHeight="1" x14ac:dyDescent="0.2">
      <c r="A83" s="21" t="s">
        <v>335</v>
      </c>
      <c r="B83" s="49" t="s">
        <v>336</v>
      </c>
      <c r="C83" s="27" t="s">
        <v>259</v>
      </c>
      <c r="D83" s="27" t="s">
        <v>259</v>
      </c>
      <c r="E83" s="26" t="s">
        <v>156</v>
      </c>
      <c r="F83" s="21" t="s">
        <v>110</v>
      </c>
      <c r="G83" s="25" t="s">
        <v>83</v>
      </c>
      <c r="H83" s="25" t="s">
        <v>84</v>
      </c>
      <c r="I83" s="56" t="s">
        <v>217</v>
      </c>
      <c r="J83" s="25" t="s">
        <v>119</v>
      </c>
      <c r="K83" s="30">
        <v>10</v>
      </c>
      <c r="L83" s="31">
        <v>4</v>
      </c>
      <c r="M83" s="31">
        <v>4</v>
      </c>
      <c r="N83" s="31">
        <v>2</v>
      </c>
      <c r="O83" s="30">
        <f t="shared" si="23"/>
        <v>65</v>
      </c>
      <c r="P83" s="31">
        <v>24</v>
      </c>
      <c r="Q83" s="31">
        <v>32</v>
      </c>
      <c r="R83" s="31">
        <v>9</v>
      </c>
      <c r="S83" s="30">
        <f t="shared" si="17"/>
        <v>4</v>
      </c>
      <c r="T83" s="31">
        <v>0</v>
      </c>
      <c r="U83" s="31">
        <v>0</v>
      </c>
      <c r="V83" s="31">
        <v>0</v>
      </c>
      <c r="W83" s="31">
        <v>4</v>
      </c>
      <c r="X83" s="31">
        <v>0</v>
      </c>
      <c r="Y83" s="31">
        <v>0</v>
      </c>
      <c r="Z83" s="30">
        <f t="shared" si="18"/>
        <v>4</v>
      </c>
      <c r="AA83" s="31">
        <v>0</v>
      </c>
      <c r="AB83" s="31">
        <v>0</v>
      </c>
      <c r="AC83" s="31">
        <v>0</v>
      </c>
      <c r="AD83" s="31">
        <v>0</v>
      </c>
      <c r="AE83" s="31">
        <v>4</v>
      </c>
      <c r="AF83" s="31">
        <v>0</v>
      </c>
      <c r="AG83" s="30">
        <f t="shared" si="19"/>
        <v>2</v>
      </c>
      <c r="AH83" s="31">
        <v>0</v>
      </c>
      <c r="AI83" s="31">
        <v>1</v>
      </c>
      <c r="AJ83" s="31">
        <v>1</v>
      </c>
      <c r="AK83" s="31">
        <v>0</v>
      </c>
      <c r="AL83" s="31">
        <v>0</v>
      </c>
      <c r="AM83" s="31">
        <v>0</v>
      </c>
      <c r="AN83" s="32">
        <f>(Z83+AG83)/K83</f>
        <v>0.6</v>
      </c>
      <c r="AO83" s="32">
        <f>N83/K83</f>
        <v>0.2</v>
      </c>
      <c r="AP83" s="25" t="s">
        <v>87</v>
      </c>
      <c r="AQ83" s="25" t="s">
        <v>268</v>
      </c>
      <c r="AR83" s="33" t="s">
        <v>217</v>
      </c>
      <c r="AS83" s="33" t="s">
        <v>119</v>
      </c>
      <c r="AT83" s="33" t="s">
        <v>118</v>
      </c>
      <c r="AU83" s="33" t="s">
        <v>136</v>
      </c>
      <c r="AV83" s="48">
        <v>0.983317</v>
      </c>
      <c r="AW83" s="34"/>
      <c r="AX83" s="36"/>
      <c r="AY83" s="36"/>
      <c r="AZ83" s="36"/>
      <c r="BA83" s="36"/>
      <c r="BB83" s="36"/>
      <c r="BC83" s="37">
        <f t="shared" si="24"/>
        <v>0.983317</v>
      </c>
      <c r="BD83" s="35" t="s">
        <v>113</v>
      </c>
      <c r="BE83" s="38"/>
      <c r="BF83" s="38"/>
      <c r="BG83" s="38">
        <v>2.7933329999999999E-2</v>
      </c>
      <c r="BH83" s="39">
        <f t="shared" si="9"/>
        <v>1.01125033</v>
      </c>
      <c r="BI83" s="40">
        <f>BH83/K83</f>
        <v>0.101125033</v>
      </c>
      <c r="BJ83" s="21">
        <v>50</v>
      </c>
      <c r="BK83" s="21">
        <v>30</v>
      </c>
      <c r="BL83" s="21">
        <v>80</v>
      </c>
      <c r="BM83" s="21">
        <v>70</v>
      </c>
      <c r="BN83" s="21">
        <v>20</v>
      </c>
      <c r="BO83" s="21">
        <v>20</v>
      </c>
      <c r="BP83" s="41">
        <f t="shared" ref="BP83" si="25">BJ83+BK83</f>
        <v>80</v>
      </c>
      <c r="BQ83" s="41">
        <f t="shared" ref="BQ83" si="26">BL83+BM83</f>
        <v>150</v>
      </c>
      <c r="BR83" s="41">
        <f t="shared" ref="BR83" si="27">BN83+BO83</f>
        <v>40</v>
      </c>
      <c r="BS83" s="41">
        <f t="shared" ref="BS83" si="28">BP83+BQ83+BR83</f>
        <v>270</v>
      </c>
      <c r="BT83" s="42" t="s">
        <v>92</v>
      </c>
      <c r="BU83" s="30"/>
      <c r="BV83" s="30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</row>
    <row r="84" spans="1:114" ht="13.5" customHeight="1" x14ac:dyDescent="0.2">
      <c r="A84" s="24" t="s">
        <v>499</v>
      </c>
      <c r="B84" s="25" t="s">
        <v>337</v>
      </c>
      <c r="C84" s="26" t="s">
        <v>259</v>
      </c>
      <c r="D84" s="27" t="s">
        <v>259</v>
      </c>
      <c r="E84" s="26" t="s">
        <v>156</v>
      </c>
      <c r="F84" s="24" t="s">
        <v>110</v>
      </c>
      <c r="G84" s="25" t="s">
        <v>125</v>
      </c>
      <c r="H84" s="25" t="s">
        <v>95</v>
      </c>
      <c r="I84" s="29" t="s">
        <v>90</v>
      </c>
      <c r="J84" s="47" t="s">
        <v>136</v>
      </c>
      <c r="K84" s="61">
        <v>19</v>
      </c>
      <c r="L84" s="31">
        <v>19</v>
      </c>
      <c r="M84" s="31"/>
      <c r="N84" s="31"/>
      <c r="O84" s="30">
        <f>SUM(P84:R84)</f>
        <v>116</v>
      </c>
      <c r="P84" s="31">
        <v>116</v>
      </c>
      <c r="Q84" s="31">
        <v>0</v>
      </c>
      <c r="R84" s="31">
        <v>0</v>
      </c>
      <c r="S84" s="30">
        <f>SUM(T84:Y84)</f>
        <v>19</v>
      </c>
      <c r="T84" s="31">
        <v>5</v>
      </c>
      <c r="U84" s="31">
        <v>9</v>
      </c>
      <c r="V84" s="31">
        <v>5</v>
      </c>
      <c r="W84" s="31">
        <v>0</v>
      </c>
      <c r="X84" s="31">
        <v>0</v>
      </c>
      <c r="Y84" s="31">
        <v>0</v>
      </c>
      <c r="Z84" s="30">
        <f>SUM(AA84:AF84)</f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0">
        <f>SUM(AH84:AM84)</f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2">
        <f>(M84+N84)/K84</f>
        <v>0</v>
      </c>
      <c r="AO84" s="32">
        <f>N84/K84</f>
        <v>0</v>
      </c>
      <c r="AP84" s="25" t="s">
        <v>98</v>
      </c>
      <c r="AQ84" s="25" t="s">
        <v>88</v>
      </c>
      <c r="AR84" s="33" t="s">
        <v>90</v>
      </c>
      <c r="AS84" s="47" t="s">
        <v>136</v>
      </c>
      <c r="AT84" s="33" t="s">
        <v>99</v>
      </c>
      <c r="AU84" s="47" t="s">
        <v>91</v>
      </c>
      <c r="AV84" s="48"/>
      <c r="AW84" s="35"/>
      <c r="AX84" s="35">
        <v>0.7</v>
      </c>
      <c r="AY84" s="35">
        <v>0.83899999999999997</v>
      </c>
      <c r="AZ84" s="35"/>
      <c r="BA84" s="36"/>
      <c r="BB84" s="36"/>
      <c r="BC84" s="37">
        <f t="shared" si="24"/>
        <v>1.5389999999999999</v>
      </c>
      <c r="BD84" s="21"/>
      <c r="BE84" s="21"/>
      <c r="BF84" s="21"/>
      <c r="BG84" s="21"/>
      <c r="BH84" s="39">
        <f>BC84+BF84+BG84+BE84</f>
        <v>1.5389999999999999</v>
      </c>
      <c r="BI84" s="40">
        <f>BH84/K84</f>
        <v>8.1000000000000003E-2</v>
      </c>
      <c r="BJ84" s="21">
        <v>50</v>
      </c>
      <c r="BK84" s="21">
        <v>30</v>
      </c>
      <c r="BL84" s="21">
        <v>0</v>
      </c>
      <c r="BM84" s="21">
        <v>30</v>
      </c>
      <c r="BN84" s="21">
        <v>20</v>
      </c>
      <c r="BO84" s="21">
        <v>10</v>
      </c>
      <c r="BP84" s="41">
        <f t="shared" ref="BP84" si="29">BJ84+BK84</f>
        <v>80</v>
      </c>
      <c r="BQ84" s="41">
        <f t="shared" ref="BQ84" si="30">BL84+BM84</f>
        <v>30</v>
      </c>
      <c r="BR84" s="41">
        <f t="shared" ref="BR84" si="31">BN84+BO84</f>
        <v>30</v>
      </c>
      <c r="BS84" s="41">
        <f t="shared" ref="BS84" si="32">BP84+BQ84+BR84</f>
        <v>140</v>
      </c>
      <c r="BT84" s="42" t="s">
        <v>114</v>
      </c>
      <c r="BU84" s="61"/>
      <c r="BV84" s="61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</row>
    <row r="85" spans="1:114" ht="12.75" customHeight="1" x14ac:dyDescent="0.2">
      <c r="A85" s="21" t="s">
        <v>338</v>
      </c>
      <c r="B85" s="27" t="s">
        <v>339</v>
      </c>
      <c r="C85" s="28" t="s">
        <v>259</v>
      </c>
      <c r="D85" s="27" t="s">
        <v>259</v>
      </c>
      <c r="E85" s="26" t="s">
        <v>156</v>
      </c>
      <c r="F85" s="21" t="s">
        <v>82</v>
      </c>
      <c r="G85" s="27" t="s">
        <v>83</v>
      </c>
      <c r="H85" s="27" t="s">
        <v>84</v>
      </c>
      <c r="I85" s="27" t="s">
        <v>102</v>
      </c>
      <c r="J85" s="25" t="s">
        <v>131</v>
      </c>
      <c r="K85" s="61">
        <v>0</v>
      </c>
      <c r="L85" s="54">
        <v>0</v>
      </c>
      <c r="M85" s="54">
        <v>0</v>
      </c>
      <c r="N85" s="54">
        <v>0</v>
      </c>
      <c r="O85" s="30">
        <v>0</v>
      </c>
      <c r="P85" s="31">
        <v>286</v>
      </c>
      <c r="Q85" s="31">
        <v>91</v>
      </c>
      <c r="R85" s="31">
        <v>18</v>
      </c>
      <c r="S85" s="30">
        <v>0</v>
      </c>
      <c r="T85" s="31">
        <v>0</v>
      </c>
      <c r="U85" s="31">
        <v>0</v>
      </c>
      <c r="V85" s="31">
        <v>0</v>
      </c>
      <c r="W85" s="31">
        <v>0</v>
      </c>
      <c r="X85" s="31">
        <v>0</v>
      </c>
      <c r="Y85" s="31">
        <v>0</v>
      </c>
      <c r="Z85" s="30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0">
        <v>0</v>
      </c>
      <c r="AH85" s="31">
        <v>0</v>
      </c>
      <c r="AI85" s="31">
        <v>0</v>
      </c>
      <c r="AJ85" s="31">
        <v>0</v>
      </c>
      <c r="AK85" s="31">
        <v>0</v>
      </c>
      <c r="AL85" s="31">
        <v>0</v>
      </c>
      <c r="AM85" s="31">
        <v>0</v>
      </c>
      <c r="AN85" s="32">
        <v>0</v>
      </c>
      <c r="AO85" s="32">
        <v>0</v>
      </c>
      <c r="AP85" s="25" t="s">
        <v>87</v>
      </c>
      <c r="AQ85" s="25" t="s">
        <v>88</v>
      </c>
      <c r="AR85" s="27" t="s">
        <v>102</v>
      </c>
      <c r="AS85" s="25" t="s">
        <v>131</v>
      </c>
      <c r="AT85" s="27" t="s">
        <v>225</v>
      </c>
      <c r="AU85" s="25" t="s">
        <v>131</v>
      </c>
      <c r="AV85" s="48"/>
      <c r="AW85" s="35"/>
      <c r="AX85" s="35"/>
      <c r="AY85" s="35"/>
      <c r="AZ85" s="35"/>
      <c r="BA85" s="35">
        <v>0.2</v>
      </c>
      <c r="BB85" s="35">
        <v>8.43</v>
      </c>
      <c r="BC85" s="37">
        <f t="shared" si="24"/>
        <v>8.629999999999999</v>
      </c>
      <c r="BD85" s="21" t="s">
        <v>113</v>
      </c>
      <c r="BE85" s="38"/>
      <c r="BF85" s="38"/>
      <c r="BG85" s="48"/>
      <c r="BH85" s="39">
        <f t="shared" si="9"/>
        <v>8.629999999999999</v>
      </c>
      <c r="BI85" s="40">
        <f>BH85/BV85</f>
        <v>9.9195402298850557E-2</v>
      </c>
      <c r="BJ85" s="21">
        <v>50</v>
      </c>
      <c r="BK85" s="21">
        <v>30</v>
      </c>
      <c r="BL85" s="21">
        <v>40</v>
      </c>
      <c r="BM85" s="21">
        <v>30</v>
      </c>
      <c r="BN85" s="21">
        <v>20</v>
      </c>
      <c r="BO85" s="21">
        <v>20</v>
      </c>
      <c r="BP85" s="41">
        <f t="shared" si="4"/>
        <v>80</v>
      </c>
      <c r="BQ85" s="41">
        <f t="shared" si="5"/>
        <v>70</v>
      </c>
      <c r="BR85" s="41">
        <f t="shared" si="6"/>
        <v>40</v>
      </c>
      <c r="BS85" s="41">
        <f t="shared" si="7"/>
        <v>190</v>
      </c>
      <c r="BT85" s="42" t="s">
        <v>92</v>
      </c>
      <c r="BU85" s="160" t="s">
        <v>340</v>
      </c>
      <c r="BV85" s="160">
        <v>87</v>
      </c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</row>
    <row r="86" spans="1:114" ht="12.75" customHeight="1" x14ac:dyDescent="0.2">
      <c r="A86" s="22" t="s">
        <v>341</v>
      </c>
      <c r="B86" s="27" t="s">
        <v>342</v>
      </c>
      <c r="C86" s="27" t="s">
        <v>259</v>
      </c>
      <c r="D86" s="27" t="s">
        <v>259</v>
      </c>
      <c r="E86" s="26" t="s">
        <v>156</v>
      </c>
      <c r="F86" s="22" t="s">
        <v>82</v>
      </c>
      <c r="G86" s="25" t="s">
        <v>83</v>
      </c>
      <c r="H86" s="25" t="s">
        <v>84</v>
      </c>
      <c r="I86" s="56" t="s">
        <v>102</v>
      </c>
      <c r="J86" s="25" t="s">
        <v>131</v>
      </c>
      <c r="K86" s="45">
        <v>0</v>
      </c>
      <c r="L86" s="31">
        <v>0</v>
      </c>
      <c r="M86" s="31">
        <v>0</v>
      </c>
      <c r="N86" s="31">
        <v>0</v>
      </c>
      <c r="O86" s="30">
        <v>0</v>
      </c>
      <c r="P86" s="31">
        <v>165</v>
      </c>
      <c r="Q86" s="31">
        <v>52</v>
      </c>
      <c r="R86" s="31">
        <v>10</v>
      </c>
      <c r="S86" s="30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0">
        <v>0</v>
      </c>
      <c r="AA86" s="31">
        <v>0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0">
        <v>0</v>
      </c>
      <c r="AH86" s="31">
        <v>0</v>
      </c>
      <c r="AI86" s="31">
        <v>0</v>
      </c>
      <c r="AJ86" s="31">
        <v>0</v>
      </c>
      <c r="AK86" s="31">
        <v>0</v>
      </c>
      <c r="AL86" s="31">
        <v>0</v>
      </c>
      <c r="AM86" s="31">
        <v>0</v>
      </c>
      <c r="AN86" s="32">
        <v>0</v>
      </c>
      <c r="AO86" s="32">
        <v>0</v>
      </c>
      <c r="AP86" s="25" t="s">
        <v>87</v>
      </c>
      <c r="AQ86" s="25" t="s">
        <v>88</v>
      </c>
      <c r="AR86" s="25" t="s">
        <v>102</v>
      </c>
      <c r="AS86" s="25" t="s">
        <v>131</v>
      </c>
      <c r="AT86" s="33" t="s">
        <v>103</v>
      </c>
      <c r="AU86" s="25" t="s">
        <v>112</v>
      </c>
      <c r="AV86" s="48"/>
      <c r="AW86" s="34"/>
      <c r="AX86" s="34"/>
      <c r="AY86" s="34"/>
      <c r="AZ86" s="34"/>
      <c r="BA86" s="34">
        <v>0.2</v>
      </c>
      <c r="BB86" s="34">
        <v>4.5374499999999998</v>
      </c>
      <c r="BC86" s="37">
        <f t="shared" si="24"/>
        <v>4.7374499999999999</v>
      </c>
      <c r="BD86" s="35" t="s">
        <v>113</v>
      </c>
      <c r="BE86" s="38"/>
      <c r="BF86" s="38"/>
      <c r="BG86" s="38"/>
      <c r="BH86" s="39">
        <f t="shared" si="9"/>
        <v>4.7374499999999999</v>
      </c>
      <c r="BI86" s="40">
        <f>BH86/BV86</f>
        <v>9.4749E-2</v>
      </c>
      <c r="BJ86" s="21">
        <v>50</v>
      </c>
      <c r="BK86" s="21">
        <v>30</v>
      </c>
      <c r="BL86" s="21">
        <v>10</v>
      </c>
      <c r="BM86" s="21">
        <v>10</v>
      </c>
      <c r="BN86" s="21">
        <v>20</v>
      </c>
      <c r="BO86" s="21">
        <v>20</v>
      </c>
      <c r="BP86" s="41">
        <f t="shared" si="4"/>
        <v>80</v>
      </c>
      <c r="BQ86" s="41">
        <f t="shared" si="5"/>
        <v>20</v>
      </c>
      <c r="BR86" s="41">
        <f t="shared" si="6"/>
        <v>40</v>
      </c>
      <c r="BS86" s="41">
        <f t="shared" si="7"/>
        <v>140</v>
      </c>
      <c r="BT86" s="42" t="s">
        <v>114</v>
      </c>
      <c r="BU86" s="157" t="s">
        <v>343</v>
      </c>
      <c r="BV86" s="157">
        <v>50</v>
      </c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</row>
    <row r="87" spans="1:114" ht="13.5" customHeight="1" x14ac:dyDescent="0.2">
      <c r="A87" s="22" t="s">
        <v>344</v>
      </c>
      <c r="B87" s="27" t="s">
        <v>345</v>
      </c>
      <c r="C87" s="59" t="s">
        <v>259</v>
      </c>
      <c r="D87" s="28" t="s">
        <v>259</v>
      </c>
      <c r="E87" s="26" t="s">
        <v>156</v>
      </c>
      <c r="F87" s="22" t="s">
        <v>110</v>
      </c>
      <c r="G87" s="26" t="s">
        <v>83</v>
      </c>
      <c r="H87" s="26" t="s">
        <v>84</v>
      </c>
      <c r="I87" s="28" t="s">
        <v>96</v>
      </c>
      <c r="J87" s="26" t="s">
        <v>150</v>
      </c>
      <c r="K87" s="30">
        <v>12</v>
      </c>
      <c r="L87" s="31">
        <v>8</v>
      </c>
      <c r="M87" s="31">
        <v>0</v>
      </c>
      <c r="N87" s="31">
        <v>4</v>
      </c>
      <c r="O87" s="30">
        <f t="shared" si="23"/>
        <v>44</v>
      </c>
      <c r="P87" s="31">
        <v>24</v>
      </c>
      <c r="Q87" s="31">
        <v>0</v>
      </c>
      <c r="R87" s="31">
        <v>20</v>
      </c>
      <c r="S87" s="30">
        <f t="shared" si="17"/>
        <v>8</v>
      </c>
      <c r="T87" s="31">
        <v>0</v>
      </c>
      <c r="U87" s="31">
        <v>0</v>
      </c>
      <c r="V87" s="31">
        <v>0</v>
      </c>
      <c r="W87" s="31">
        <v>8</v>
      </c>
      <c r="X87" s="31">
        <v>0</v>
      </c>
      <c r="Y87" s="31">
        <v>0</v>
      </c>
      <c r="Z87" s="30">
        <f t="shared" si="18"/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0">
        <f t="shared" si="19"/>
        <v>4</v>
      </c>
      <c r="AH87" s="31">
        <v>0</v>
      </c>
      <c r="AI87" s="31">
        <v>0</v>
      </c>
      <c r="AJ87" s="31">
        <v>4</v>
      </c>
      <c r="AK87" s="31">
        <v>0</v>
      </c>
      <c r="AL87" s="31">
        <v>0</v>
      </c>
      <c r="AM87" s="31">
        <v>0</v>
      </c>
      <c r="AN87" s="32">
        <f>(M87+N87)/K87</f>
        <v>0.33333333333333331</v>
      </c>
      <c r="AO87" s="32">
        <f t="shared" ref="AO87:AO93" si="33">N87/K87</f>
        <v>0.33333333333333331</v>
      </c>
      <c r="AP87" s="25" t="s">
        <v>87</v>
      </c>
      <c r="AQ87" s="25" t="s">
        <v>242</v>
      </c>
      <c r="AR87" s="28" t="s">
        <v>96</v>
      </c>
      <c r="AS87" s="28" t="s">
        <v>150</v>
      </c>
      <c r="AT87" s="28" t="s">
        <v>99</v>
      </c>
      <c r="AU87" s="25" t="s">
        <v>150</v>
      </c>
      <c r="AV87" s="48"/>
      <c r="AW87" s="34"/>
      <c r="AX87" s="34"/>
      <c r="AY87" s="34">
        <f>0.836988+0.3</f>
        <v>1.1369879999999999</v>
      </c>
      <c r="AZ87" s="34"/>
      <c r="BA87" s="36"/>
      <c r="BB87" s="36"/>
      <c r="BC87" s="37">
        <f t="shared" si="24"/>
        <v>1.1369879999999999</v>
      </c>
      <c r="BD87" s="35" t="s">
        <v>113</v>
      </c>
      <c r="BE87" s="38"/>
      <c r="BF87" s="38"/>
      <c r="BG87" s="38"/>
      <c r="BH87" s="39">
        <f t="shared" si="9"/>
        <v>1.1369879999999999</v>
      </c>
      <c r="BI87" s="40">
        <f t="shared" ref="BI87:BI93" si="34">BH87/K87</f>
        <v>9.4748999999999986E-2</v>
      </c>
      <c r="BJ87" s="21">
        <v>50</v>
      </c>
      <c r="BK87" s="21">
        <v>30</v>
      </c>
      <c r="BL87" s="21">
        <v>0</v>
      </c>
      <c r="BM87" s="21">
        <v>30</v>
      </c>
      <c r="BN87" s="21">
        <v>20</v>
      </c>
      <c r="BO87" s="21">
        <v>20</v>
      </c>
      <c r="BP87" s="41">
        <f t="shared" si="4"/>
        <v>80</v>
      </c>
      <c r="BQ87" s="41">
        <f t="shared" si="5"/>
        <v>30</v>
      </c>
      <c r="BR87" s="41">
        <f t="shared" si="6"/>
        <v>40</v>
      </c>
      <c r="BS87" s="41">
        <f t="shared" si="7"/>
        <v>150</v>
      </c>
      <c r="BT87" s="42" t="s">
        <v>114</v>
      </c>
      <c r="BU87" s="30"/>
      <c r="BV87" s="30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</row>
    <row r="88" spans="1:114" ht="13.5" customHeight="1" x14ac:dyDescent="0.2">
      <c r="A88" s="22" t="s">
        <v>346</v>
      </c>
      <c r="B88" s="28" t="s">
        <v>347</v>
      </c>
      <c r="C88" s="28" t="s">
        <v>259</v>
      </c>
      <c r="D88" s="28" t="s">
        <v>259</v>
      </c>
      <c r="E88" s="26" t="s">
        <v>156</v>
      </c>
      <c r="F88" s="22" t="s">
        <v>110</v>
      </c>
      <c r="G88" s="28" t="s">
        <v>125</v>
      </c>
      <c r="H88" s="28" t="s">
        <v>95</v>
      </c>
      <c r="I88" s="28" t="s">
        <v>96</v>
      </c>
      <c r="J88" s="26" t="s">
        <v>150</v>
      </c>
      <c r="K88" s="45">
        <v>12</v>
      </c>
      <c r="L88" s="31">
        <v>12</v>
      </c>
      <c r="M88" s="31">
        <v>0</v>
      </c>
      <c r="N88" s="31">
        <v>0</v>
      </c>
      <c r="O88" s="30">
        <f t="shared" si="23"/>
        <v>48</v>
      </c>
      <c r="P88" s="31">
        <v>48</v>
      </c>
      <c r="Q88" s="31">
        <v>0</v>
      </c>
      <c r="R88" s="31">
        <v>0</v>
      </c>
      <c r="S88" s="30">
        <f t="shared" si="17"/>
        <v>12</v>
      </c>
      <c r="T88" s="31">
        <v>0</v>
      </c>
      <c r="U88" s="31">
        <v>12</v>
      </c>
      <c r="V88" s="31">
        <v>0</v>
      </c>
      <c r="W88" s="31">
        <v>0</v>
      </c>
      <c r="X88" s="31">
        <v>0</v>
      </c>
      <c r="Y88" s="31">
        <v>0</v>
      </c>
      <c r="Z88" s="30">
        <f t="shared" si="18"/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0">
        <f t="shared" si="19"/>
        <v>0</v>
      </c>
      <c r="AH88" s="31">
        <v>0</v>
      </c>
      <c r="AI88" s="31">
        <v>0</v>
      </c>
      <c r="AJ88" s="31">
        <v>0</v>
      </c>
      <c r="AK88" s="31">
        <v>0</v>
      </c>
      <c r="AL88" s="31">
        <v>0</v>
      </c>
      <c r="AM88" s="31">
        <v>0</v>
      </c>
      <c r="AN88" s="32">
        <f>(M88+N88)/K88</f>
        <v>0</v>
      </c>
      <c r="AO88" s="32">
        <f t="shared" si="33"/>
        <v>0</v>
      </c>
      <c r="AP88" s="25" t="s">
        <v>98</v>
      </c>
      <c r="AQ88" s="25" t="s">
        <v>88</v>
      </c>
      <c r="AR88" s="28" t="s">
        <v>96</v>
      </c>
      <c r="AS88" s="28" t="s">
        <v>150</v>
      </c>
      <c r="AT88" s="28" t="s">
        <v>99</v>
      </c>
      <c r="AU88" s="25" t="s">
        <v>150</v>
      </c>
      <c r="AV88" s="48"/>
      <c r="AW88" s="34"/>
      <c r="AX88" s="34"/>
      <c r="AY88" s="34">
        <v>0.83099999999999996</v>
      </c>
      <c r="AZ88" s="34"/>
      <c r="BA88" s="36"/>
      <c r="BB88" s="36"/>
      <c r="BC88" s="37">
        <f t="shared" si="24"/>
        <v>0.83099999999999996</v>
      </c>
      <c r="BD88" s="35" t="s">
        <v>113</v>
      </c>
      <c r="BE88" s="38"/>
      <c r="BF88" s="38"/>
      <c r="BG88" s="38"/>
      <c r="BH88" s="39">
        <f t="shared" si="9"/>
        <v>0.83099999999999996</v>
      </c>
      <c r="BI88" s="40">
        <f t="shared" si="34"/>
        <v>6.9249999999999992E-2</v>
      </c>
      <c r="BJ88" s="21">
        <v>50</v>
      </c>
      <c r="BK88" s="21">
        <v>30</v>
      </c>
      <c r="BL88" s="21">
        <v>0</v>
      </c>
      <c r="BM88" s="21">
        <v>30</v>
      </c>
      <c r="BN88" s="21">
        <v>20</v>
      </c>
      <c r="BO88" s="21">
        <v>10</v>
      </c>
      <c r="BP88" s="41">
        <f t="shared" si="4"/>
        <v>80</v>
      </c>
      <c r="BQ88" s="41">
        <f t="shared" si="5"/>
        <v>30</v>
      </c>
      <c r="BR88" s="41">
        <f t="shared" si="6"/>
        <v>30</v>
      </c>
      <c r="BS88" s="41">
        <f t="shared" si="7"/>
        <v>140</v>
      </c>
      <c r="BT88" s="42" t="s">
        <v>114</v>
      </c>
      <c r="BU88" s="45"/>
      <c r="BV88" s="45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</row>
    <row r="89" spans="1:114" ht="13.5" customHeight="1" x14ac:dyDescent="0.2">
      <c r="A89" s="21" t="s">
        <v>348</v>
      </c>
      <c r="B89" s="59" t="s">
        <v>349</v>
      </c>
      <c r="C89" s="59" t="s">
        <v>259</v>
      </c>
      <c r="D89" s="28" t="s">
        <v>259</v>
      </c>
      <c r="E89" s="26" t="s">
        <v>156</v>
      </c>
      <c r="F89" s="21" t="s">
        <v>110</v>
      </c>
      <c r="G89" s="26" t="s">
        <v>83</v>
      </c>
      <c r="H89" s="26" t="s">
        <v>84</v>
      </c>
      <c r="I89" s="47" t="s">
        <v>96</v>
      </c>
      <c r="J89" s="59" t="s">
        <v>91</v>
      </c>
      <c r="K89" s="105">
        <v>50</v>
      </c>
      <c r="L89" s="21">
        <v>34</v>
      </c>
      <c r="M89" s="21">
        <v>12</v>
      </c>
      <c r="N89" s="21">
        <v>4</v>
      </c>
      <c r="O89" s="30">
        <f>SUM(P89:R89)</f>
        <v>109</v>
      </c>
      <c r="P89" s="21">
        <v>75</v>
      </c>
      <c r="Q89" s="21">
        <v>26</v>
      </c>
      <c r="R89" s="21">
        <v>8</v>
      </c>
      <c r="S89" s="30">
        <f>SUM(T89:Y89)</f>
        <v>34</v>
      </c>
      <c r="T89" s="21">
        <v>0</v>
      </c>
      <c r="U89" s="21">
        <v>14</v>
      </c>
      <c r="V89" s="21">
        <v>16</v>
      </c>
      <c r="W89" s="21">
        <v>4</v>
      </c>
      <c r="X89" s="21">
        <v>0</v>
      </c>
      <c r="Y89" s="21">
        <v>0</v>
      </c>
      <c r="Z89" s="30">
        <f>SUM(AA89:AF89)</f>
        <v>12</v>
      </c>
      <c r="AA89" s="21">
        <v>0</v>
      </c>
      <c r="AB89" s="21">
        <v>12</v>
      </c>
      <c r="AC89" s="21">
        <v>0</v>
      </c>
      <c r="AD89" s="21">
        <v>0</v>
      </c>
      <c r="AE89" s="21">
        <v>0</v>
      </c>
      <c r="AF89" s="21">
        <v>0</v>
      </c>
      <c r="AG89" s="30">
        <f>SUM(AH89:AM89)</f>
        <v>4</v>
      </c>
      <c r="AH89" s="21">
        <v>0</v>
      </c>
      <c r="AI89" s="21">
        <v>4</v>
      </c>
      <c r="AJ89" s="21">
        <v>0</v>
      </c>
      <c r="AK89" s="21">
        <v>0</v>
      </c>
      <c r="AL89" s="21">
        <v>0</v>
      </c>
      <c r="AM89" s="21">
        <v>0</v>
      </c>
      <c r="AN89" s="32">
        <f>(M89+N89)/K89</f>
        <v>0.32</v>
      </c>
      <c r="AO89" s="32">
        <f t="shared" si="33"/>
        <v>0.08</v>
      </c>
      <c r="AP89" s="25" t="s">
        <v>87</v>
      </c>
      <c r="AQ89" s="25" t="s">
        <v>88</v>
      </c>
      <c r="AR89" s="47" t="s">
        <v>96</v>
      </c>
      <c r="AS89" s="47" t="s">
        <v>91</v>
      </c>
      <c r="AT89" s="47" t="s">
        <v>99</v>
      </c>
      <c r="AU89" s="33" t="s">
        <v>97</v>
      </c>
      <c r="AV89" s="48"/>
      <c r="AW89" s="34"/>
      <c r="AX89" s="34"/>
      <c r="AY89" s="34">
        <v>2</v>
      </c>
      <c r="AZ89" s="34">
        <v>1.7374499999999999</v>
      </c>
      <c r="BA89" s="36"/>
      <c r="BB89" s="36"/>
      <c r="BC89" s="37">
        <f t="shared" si="24"/>
        <v>3.7374499999999999</v>
      </c>
      <c r="BD89" s="21" t="s">
        <v>113</v>
      </c>
      <c r="BE89" s="38"/>
      <c r="BF89" s="38">
        <v>1</v>
      </c>
      <c r="BG89" s="38"/>
      <c r="BH89" s="39">
        <f>BC89+BF89+BG89+BE89</f>
        <v>4.7374499999999999</v>
      </c>
      <c r="BI89" s="40">
        <f t="shared" si="34"/>
        <v>9.4749E-2</v>
      </c>
      <c r="BJ89" s="21">
        <v>50</v>
      </c>
      <c r="BK89" s="21">
        <v>30</v>
      </c>
      <c r="BL89" s="21">
        <v>0</v>
      </c>
      <c r="BM89" s="21">
        <v>30</v>
      </c>
      <c r="BN89" s="21">
        <v>20</v>
      </c>
      <c r="BO89" s="21">
        <v>20</v>
      </c>
      <c r="BP89" s="41">
        <f>BJ89+BK89</f>
        <v>80</v>
      </c>
      <c r="BQ89" s="41">
        <f>BL89+BM89</f>
        <v>30</v>
      </c>
      <c r="BR89" s="41">
        <f>BN89+BO89</f>
        <v>40</v>
      </c>
      <c r="BS89" s="41">
        <f>BP89+BQ89+BR89</f>
        <v>150</v>
      </c>
      <c r="BT89" s="42" t="s">
        <v>114</v>
      </c>
      <c r="BU89" s="105"/>
      <c r="BV89" s="105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</row>
    <row r="90" spans="1:114" ht="13.5" customHeight="1" x14ac:dyDescent="0.2">
      <c r="A90" s="22" t="s">
        <v>500</v>
      </c>
      <c r="B90" s="27" t="s">
        <v>350</v>
      </c>
      <c r="C90" s="59" t="s">
        <v>259</v>
      </c>
      <c r="D90" s="28" t="s">
        <v>259</v>
      </c>
      <c r="E90" s="26" t="s">
        <v>156</v>
      </c>
      <c r="F90" s="22" t="s">
        <v>110</v>
      </c>
      <c r="G90" s="26" t="s">
        <v>125</v>
      </c>
      <c r="H90" s="26" t="s">
        <v>125</v>
      </c>
      <c r="I90" s="28" t="s">
        <v>96</v>
      </c>
      <c r="J90" s="26" t="s">
        <v>119</v>
      </c>
      <c r="K90" s="30">
        <v>25</v>
      </c>
      <c r="L90" s="31">
        <v>15</v>
      </c>
      <c r="M90" s="31">
        <v>8</v>
      </c>
      <c r="N90" s="31">
        <v>2</v>
      </c>
      <c r="O90" s="30">
        <f>SUM(P90:R90)</f>
        <v>143</v>
      </c>
      <c r="P90" s="31">
        <v>68</v>
      </c>
      <c r="Q90" s="31">
        <v>67</v>
      </c>
      <c r="R90" s="31">
        <v>8</v>
      </c>
      <c r="S90" s="30">
        <f>SUM(T90:Y90)</f>
        <v>15</v>
      </c>
      <c r="T90" s="31">
        <v>0</v>
      </c>
      <c r="U90" s="31">
        <v>7</v>
      </c>
      <c r="V90" s="31">
        <v>8</v>
      </c>
      <c r="W90" s="31">
        <v>0</v>
      </c>
      <c r="X90" s="31">
        <v>0</v>
      </c>
      <c r="Y90" s="31">
        <v>0</v>
      </c>
      <c r="Z90" s="30">
        <f>SUM(AA90:AF90)</f>
        <v>8</v>
      </c>
      <c r="AA90" s="31">
        <v>0</v>
      </c>
      <c r="AB90" s="31">
        <v>3</v>
      </c>
      <c r="AC90" s="31">
        <v>3</v>
      </c>
      <c r="AD90" s="31">
        <v>1</v>
      </c>
      <c r="AE90" s="31">
        <v>1</v>
      </c>
      <c r="AF90" s="31">
        <v>0</v>
      </c>
      <c r="AG90" s="30">
        <f>SUM(AH90:AM90)</f>
        <v>2</v>
      </c>
      <c r="AH90" s="31">
        <v>0</v>
      </c>
      <c r="AI90" s="31">
        <v>2</v>
      </c>
      <c r="AJ90" s="31">
        <v>0</v>
      </c>
      <c r="AK90" s="31">
        <v>0</v>
      </c>
      <c r="AL90" s="31">
        <v>0</v>
      </c>
      <c r="AM90" s="31">
        <v>0</v>
      </c>
      <c r="AN90" s="32">
        <f>(M90+N90)/K90</f>
        <v>0.4</v>
      </c>
      <c r="AO90" s="32">
        <f t="shared" si="33"/>
        <v>0.08</v>
      </c>
      <c r="AP90" s="25" t="s">
        <v>87</v>
      </c>
      <c r="AQ90" s="25" t="s">
        <v>88</v>
      </c>
      <c r="AR90" s="28" t="s">
        <v>96</v>
      </c>
      <c r="AS90" s="28" t="s">
        <v>119</v>
      </c>
      <c r="AT90" s="28" t="s">
        <v>102</v>
      </c>
      <c r="AU90" s="25" t="s">
        <v>126</v>
      </c>
      <c r="AV90" s="48"/>
      <c r="AW90" s="34"/>
      <c r="AX90" s="34"/>
      <c r="AY90" s="34">
        <v>1.1870000000000001</v>
      </c>
      <c r="AZ90" s="34">
        <v>1.1870000000000001</v>
      </c>
      <c r="BA90" s="36"/>
      <c r="BB90" s="36"/>
      <c r="BC90" s="37">
        <f t="shared" si="24"/>
        <v>2.3740000000000001</v>
      </c>
      <c r="BD90" s="35"/>
      <c r="BE90" s="38"/>
      <c r="BF90" s="38"/>
      <c r="BG90" s="38"/>
      <c r="BH90" s="39">
        <f>BC90+BF90+BG90+BE90</f>
        <v>2.3740000000000001</v>
      </c>
      <c r="BI90" s="40">
        <f t="shared" si="34"/>
        <v>9.4960000000000003E-2</v>
      </c>
      <c r="BJ90" s="21">
        <v>50</v>
      </c>
      <c r="BK90" s="21">
        <v>30</v>
      </c>
      <c r="BL90" s="21">
        <v>0</v>
      </c>
      <c r="BM90" s="21">
        <v>30</v>
      </c>
      <c r="BN90" s="21">
        <v>20</v>
      </c>
      <c r="BO90" s="21">
        <v>20</v>
      </c>
      <c r="BP90" s="41">
        <f>BJ90+BK90</f>
        <v>80</v>
      </c>
      <c r="BQ90" s="41">
        <f>BL90+BM90</f>
        <v>30</v>
      </c>
      <c r="BR90" s="41">
        <f>BN90+BO90</f>
        <v>40</v>
      </c>
      <c r="BS90" s="41">
        <f>BP90+BQ90+BR90</f>
        <v>150</v>
      </c>
      <c r="BT90" s="42" t="s">
        <v>114</v>
      </c>
      <c r="BU90" s="30"/>
      <c r="BV90" s="30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</row>
    <row r="91" spans="1:114" ht="13.5" customHeight="1" x14ac:dyDescent="0.2">
      <c r="A91" s="22" t="s">
        <v>501</v>
      </c>
      <c r="B91" s="27" t="s">
        <v>351</v>
      </c>
      <c r="C91" s="59" t="s">
        <v>259</v>
      </c>
      <c r="D91" s="28" t="s">
        <v>259</v>
      </c>
      <c r="E91" s="26" t="s">
        <v>156</v>
      </c>
      <c r="F91" s="22" t="s">
        <v>110</v>
      </c>
      <c r="G91" s="26" t="s">
        <v>125</v>
      </c>
      <c r="H91" s="28" t="s">
        <v>95</v>
      </c>
      <c r="I91" s="28" t="s">
        <v>96</v>
      </c>
      <c r="J91" s="26" t="s">
        <v>119</v>
      </c>
      <c r="K91" s="30">
        <v>25</v>
      </c>
      <c r="L91" s="31">
        <v>25</v>
      </c>
      <c r="M91" s="31">
        <v>0</v>
      </c>
      <c r="N91" s="31">
        <v>0</v>
      </c>
      <c r="O91" s="30">
        <f>SUM(P91:R91)</f>
        <v>80</v>
      </c>
      <c r="P91" s="31">
        <v>80</v>
      </c>
      <c r="Q91" s="31">
        <v>0</v>
      </c>
      <c r="R91" s="31">
        <v>0</v>
      </c>
      <c r="S91" s="30">
        <f>SUM(T91:Y91)</f>
        <v>25</v>
      </c>
      <c r="T91" s="31">
        <v>10</v>
      </c>
      <c r="U91" s="31">
        <v>15</v>
      </c>
      <c r="V91" s="31">
        <v>0</v>
      </c>
      <c r="W91" s="31">
        <v>0</v>
      </c>
      <c r="X91" s="31">
        <v>0</v>
      </c>
      <c r="Y91" s="31">
        <v>0</v>
      </c>
      <c r="Z91" s="30">
        <f>SUM(AA91:AF91)</f>
        <v>0</v>
      </c>
      <c r="AA91" s="31">
        <v>0</v>
      </c>
      <c r="AB91" s="31">
        <v>0</v>
      </c>
      <c r="AC91" s="31">
        <v>0</v>
      </c>
      <c r="AD91" s="31">
        <v>0</v>
      </c>
      <c r="AE91" s="31">
        <v>0</v>
      </c>
      <c r="AF91" s="31">
        <v>0</v>
      </c>
      <c r="AG91" s="30">
        <f>SUM(AH91:AM91)</f>
        <v>0</v>
      </c>
      <c r="AH91" s="31">
        <v>0</v>
      </c>
      <c r="AI91" s="31">
        <v>0</v>
      </c>
      <c r="AJ91" s="31">
        <v>0</v>
      </c>
      <c r="AK91" s="31">
        <v>0</v>
      </c>
      <c r="AL91" s="31">
        <v>0</v>
      </c>
      <c r="AM91" s="31">
        <v>0</v>
      </c>
      <c r="AN91" s="32">
        <f>(M91+N91)/K91</f>
        <v>0</v>
      </c>
      <c r="AO91" s="32">
        <f t="shared" si="33"/>
        <v>0</v>
      </c>
      <c r="AP91" s="25" t="s">
        <v>98</v>
      </c>
      <c r="AQ91" s="25" t="s">
        <v>88</v>
      </c>
      <c r="AR91" s="28" t="s">
        <v>96</v>
      </c>
      <c r="AS91" s="28" t="s">
        <v>119</v>
      </c>
      <c r="AT91" s="28" t="s">
        <v>102</v>
      </c>
      <c r="AU91" s="25" t="s">
        <v>126</v>
      </c>
      <c r="AV91" s="48"/>
      <c r="AW91" s="34"/>
      <c r="AX91" s="34"/>
      <c r="AY91" s="34">
        <v>1.012</v>
      </c>
      <c r="AZ91" s="34">
        <v>1.012</v>
      </c>
      <c r="BA91" s="36"/>
      <c r="BB91" s="36"/>
      <c r="BC91" s="37">
        <f t="shared" si="24"/>
        <v>2.024</v>
      </c>
      <c r="BD91" s="35"/>
      <c r="BE91" s="38"/>
      <c r="BF91" s="38"/>
      <c r="BG91" s="38"/>
      <c r="BH91" s="39">
        <f>BC91+BF91+BG91+BE91</f>
        <v>2.024</v>
      </c>
      <c r="BI91" s="40">
        <f t="shared" si="34"/>
        <v>8.0960000000000004E-2</v>
      </c>
      <c r="BJ91" s="21">
        <v>50</v>
      </c>
      <c r="BK91" s="21">
        <v>30</v>
      </c>
      <c r="BL91" s="21">
        <v>0</v>
      </c>
      <c r="BM91" s="21">
        <v>30</v>
      </c>
      <c r="BN91" s="21">
        <v>20</v>
      </c>
      <c r="BO91" s="21">
        <v>20</v>
      </c>
      <c r="BP91" s="41">
        <f>BJ91+BK91</f>
        <v>80</v>
      </c>
      <c r="BQ91" s="41">
        <f>BL91+BM91</f>
        <v>30</v>
      </c>
      <c r="BR91" s="41">
        <f>BN91+BO91</f>
        <v>40</v>
      </c>
      <c r="BS91" s="41">
        <f>BP91+BQ91+BR91</f>
        <v>150</v>
      </c>
      <c r="BT91" s="42" t="s">
        <v>114</v>
      </c>
      <c r="BU91" s="30"/>
      <c r="BV91" s="30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</row>
    <row r="92" spans="1:114" ht="13.5" customHeight="1" x14ac:dyDescent="0.2">
      <c r="A92" s="22" t="s">
        <v>352</v>
      </c>
      <c r="B92" s="28" t="s">
        <v>353</v>
      </c>
      <c r="C92" s="28" t="s">
        <v>259</v>
      </c>
      <c r="D92" s="28" t="s">
        <v>259</v>
      </c>
      <c r="E92" s="26" t="s">
        <v>156</v>
      </c>
      <c r="F92" s="22" t="s">
        <v>110</v>
      </c>
      <c r="G92" s="28" t="s">
        <v>84</v>
      </c>
      <c r="H92" s="28" t="s">
        <v>84</v>
      </c>
      <c r="I92" s="28" t="s">
        <v>99</v>
      </c>
      <c r="J92" s="26" t="s">
        <v>97</v>
      </c>
      <c r="K92" s="45">
        <v>3</v>
      </c>
      <c r="L92" s="31">
        <v>0</v>
      </c>
      <c r="M92" s="31">
        <v>0</v>
      </c>
      <c r="N92" s="31">
        <v>3</v>
      </c>
      <c r="O92" s="30">
        <f t="shared" si="23"/>
        <v>12</v>
      </c>
      <c r="P92" s="31">
        <v>0</v>
      </c>
      <c r="Q92" s="31">
        <v>0</v>
      </c>
      <c r="R92" s="31">
        <v>12</v>
      </c>
      <c r="S92" s="30">
        <f t="shared" si="17"/>
        <v>0</v>
      </c>
      <c r="T92" s="31">
        <v>0</v>
      </c>
      <c r="U92" s="31">
        <v>0</v>
      </c>
      <c r="V92" s="31">
        <v>0</v>
      </c>
      <c r="W92" s="31">
        <v>0</v>
      </c>
      <c r="X92" s="31">
        <v>0</v>
      </c>
      <c r="Y92" s="31">
        <v>0</v>
      </c>
      <c r="Z92" s="30">
        <f t="shared" si="18"/>
        <v>0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0">
        <f t="shared" si="19"/>
        <v>3</v>
      </c>
      <c r="AH92" s="31">
        <v>0</v>
      </c>
      <c r="AI92" s="31">
        <v>3</v>
      </c>
      <c r="AJ92" s="31">
        <v>0</v>
      </c>
      <c r="AK92" s="31">
        <v>0</v>
      </c>
      <c r="AL92" s="31">
        <v>0</v>
      </c>
      <c r="AM92" s="31">
        <v>0</v>
      </c>
      <c r="AN92" s="32">
        <f>(Z92+AG92)/K92</f>
        <v>1</v>
      </c>
      <c r="AO92" s="32">
        <f t="shared" si="33"/>
        <v>1</v>
      </c>
      <c r="AP92" s="25" t="s">
        <v>87</v>
      </c>
      <c r="AQ92" s="25" t="s">
        <v>88</v>
      </c>
      <c r="AR92" s="28" t="s">
        <v>99</v>
      </c>
      <c r="AS92" s="28" t="s">
        <v>175</v>
      </c>
      <c r="AT92" s="28" t="s">
        <v>99</v>
      </c>
      <c r="AU92" s="25" t="s">
        <v>112</v>
      </c>
      <c r="AV92" s="48"/>
      <c r="AW92" s="34"/>
      <c r="AX92" s="34"/>
      <c r="AY92" s="34"/>
      <c r="AZ92" s="34">
        <v>0.28424700000000003</v>
      </c>
      <c r="BA92" s="36"/>
      <c r="BB92" s="36"/>
      <c r="BC92" s="37">
        <f t="shared" si="24"/>
        <v>0.28424700000000003</v>
      </c>
      <c r="BD92" s="35" t="s">
        <v>113</v>
      </c>
      <c r="BE92" s="38"/>
      <c r="BF92" s="38"/>
      <c r="BG92" s="38"/>
      <c r="BH92" s="39">
        <f t="shared" si="9"/>
        <v>0.28424700000000003</v>
      </c>
      <c r="BI92" s="60">
        <f t="shared" si="34"/>
        <v>9.4749000000000014E-2</v>
      </c>
      <c r="BJ92" s="21">
        <v>50</v>
      </c>
      <c r="BK92" s="21">
        <v>30</v>
      </c>
      <c r="BL92" s="21">
        <v>50</v>
      </c>
      <c r="BM92" s="21">
        <v>10</v>
      </c>
      <c r="BN92" s="21">
        <v>20</v>
      </c>
      <c r="BO92" s="21">
        <v>30</v>
      </c>
      <c r="BP92" s="41">
        <f t="shared" si="4"/>
        <v>80</v>
      </c>
      <c r="BQ92" s="41">
        <f t="shared" si="5"/>
        <v>60</v>
      </c>
      <c r="BR92" s="41">
        <f t="shared" si="6"/>
        <v>50</v>
      </c>
      <c r="BS92" s="41">
        <f t="shared" si="7"/>
        <v>190</v>
      </c>
      <c r="BT92" s="42" t="s">
        <v>92</v>
      </c>
      <c r="BU92" s="45"/>
      <c r="BV92" s="45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</row>
    <row r="93" spans="1:114" ht="13.5" customHeight="1" x14ac:dyDescent="0.2">
      <c r="A93" s="21" t="s">
        <v>354</v>
      </c>
      <c r="B93" s="27" t="s">
        <v>355</v>
      </c>
      <c r="C93" s="26" t="s">
        <v>356</v>
      </c>
      <c r="D93" s="27" t="s">
        <v>135</v>
      </c>
      <c r="E93" s="26" t="s">
        <v>109</v>
      </c>
      <c r="F93" s="21" t="s">
        <v>110</v>
      </c>
      <c r="G93" s="25" t="s">
        <v>125</v>
      </c>
      <c r="H93" s="25" t="s">
        <v>125</v>
      </c>
      <c r="I93" s="29" t="s">
        <v>188</v>
      </c>
      <c r="J93" s="47" t="s">
        <v>126</v>
      </c>
      <c r="K93" s="61">
        <v>49</v>
      </c>
      <c r="L93" s="31">
        <v>40</v>
      </c>
      <c r="M93" s="31">
        <v>8</v>
      </c>
      <c r="N93" s="31">
        <v>1</v>
      </c>
      <c r="O93" s="30">
        <f t="shared" si="23"/>
        <v>219</v>
      </c>
      <c r="P93" s="31">
        <v>183</v>
      </c>
      <c r="Q93" s="31">
        <v>32</v>
      </c>
      <c r="R93" s="31">
        <v>4</v>
      </c>
      <c r="S93" s="30">
        <f t="shared" si="17"/>
        <v>40</v>
      </c>
      <c r="T93" s="31">
        <v>0</v>
      </c>
      <c r="U93" s="31">
        <v>21</v>
      </c>
      <c r="V93" s="31">
        <v>17</v>
      </c>
      <c r="W93" s="31">
        <v>2</v>
      </c>
      <c r="X93" s="31">
        <v>0</v>
      </c>
      <c r="Y93" s="31">
        <v>0</v>
      </c>
      <c r="Z93" s="30">
        <f t="shared" si="18"/>
        <v>8</v>
      </c>
      <c r="AA93" s="31">
        <v>0</v>
      </c>
      <c r="AB93" s="31">
        <v>8</v>
      </c>
      <c r="AC93" s="31">
        <v>0</v>
      </c>
      <c r="AD93" s="31">
        <v>0</v>
      </c>
      <c r="AE93" s="31">
        <v>0</v>
      </c>
      <c r="AF93" s="31">
        <v>0</v>
      </c>
      <c r="AG93" s="30">
        <f t="shared" si="19"/>
        <v>1</v>
      </c>
      <c r="AH93" s="31">
        <v>0</v>
      </c>
      <c r="AI93" s="31">
        <v>1</v>
      </c>
      <c r="AJ93" s="31">
        <v>0</v>
      </c>
      <c r="AK93" s="31">
        <v>0</v>
      </c>
      <c r="AL93" s="31">
        <v>0</v>
      </c>
      <c r="AM93" s="31">
        <v>0</v>
      </c>
      <c r="AN93" s="32">
        <f>(M93+N93)/K93</f>
        <v>0.18367346938775511</v>
      </c>
      <c r="AO93" s="32">
        <f t="shared" si="33"/>
        <v>2.0408163265306121E-2</v>
      </c>
      <c r="AP93" s="25" t="s">
        <v>87</v>
      </c>
      <c r="AQ93" s="25" t="s">
        <v>88</v>
      </c>
      <c r="AR93" s="59" t="s">
        <v>85</v>
      </c>
      <c r="AS93" s="47" t="s">
        <v>126</v>
      </c>
      <c r="AT93" s="33" t="s">
        <v>118</v>
      </c>
      <c r="AU93" s="47" t="s">
        <v>89</v>
      </c>
      <c r="AV93" s="48">
        <v>0.78400000000000003</v>
      </c>
      <c r="AW93" s="35"/>
      <c r="AX93" s="36"/>
      <c r="AY93" s="36"/>
      <c r="AZ93" s="36"/>
      <c r="BA93" s="36"/>
      <c r="BB93" s="36"/>
      <c r="BC93" s="37">
        <f t="shared" si="24"/>
        <v>0.78400000000000003</v>
      </c>
      <c r="BD93" s="21"/>
      <c r="BE93" s="21">
        <v>5.3159999999999998</v>
      </c>
      <c r="BF93" s="48">
        <v>8.1750000000000003E-2</v>
      </c>
      <c r="BG93" s="48">
        <v>8.1750000000000003E-2</v>
      </c>
      <c r="BH93" s="39">
        <f t="shared" si="9"/>
        <v>6.2634999999999996</v>
      </c>
      <c r="BI93" s="40">
        <f t="shared" si="34"/>
        <v>0.12782653061224489</v>
      </c>
      <c r="BJ93" s="21">
        <v>30</v>
      </c>
      <c r="BK93" s="21">
        <v>50</v>
      </c>
      <c r="BL93" s="21">
        <v>80</v>
      </c>
      <c r="BM93" s="21">
        <v>70</v>
      </c>
      <c r="BN93" s="21">
        <v>0</v>
      </c>
      <c r="BO93" s="21">
        <v>20</v>
      </c>
      <c r="BP93" s="41">
        <f t="shared" ref="BP93:BP127" si="35">BJ93+BK93</f>
        <v>80</v>
      </c>
      <c r="BQ93" s="41">
        <f t="shared" ref="BQ93:BQ101" si="36">BL93+BM93</f>
        <v>150</v>
      </c>
      <c r="BR93" s="41">
        <f t="shared" ref="BR93:BR127" si="37">BN93+BO93</f>
        <v>20</v>
      </c>
      <c r="BS93" s="41">
        <f t="shared" ref="BS93:BS127" si="38">BP93+BQ93+BR93</f>
        <v>250</v>
      </c>
      <c r="BT93" s="42" t="s">
        <v>92</v>
      </c>
      <c r="BU93" s="61"/>
      <c r="BV93" s="61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</row>
    <row r="94" spans="1:114" ht="13.5" customHeight="1" x14ac:dyDescent="0.2">
      <c r="A94" s="24" t="s">
        <v>357</v>
      </c>
      <c r="B94" s="28" t="s">
        <v>358</v>
      </c>
      <c r="C94" s="26" t="s">
        <v>356</v>
      </c>
      <c r="D94" s="27" t="s">
        <v>135</v>
      </c>
      <c r="E94" s="26" t="s">
        <v>109</v>
      </c>
      <c r="F94" s="21" t="s">
        <v>110</v>
      </c>
      <c r="G94" s="25" t="s">
        <v>125</v>
      </c>
      <c r="H94" s="25" t="s">
        <v>125</v>
      </c>
      <c r="I94" s="29" t="s">
        <v>99</v>
      </c>
      <c r="J94" s="47" t="s">
        <v>91</v>
      </c>
      <c r="K94" s="61">
        <v>0</v>
      </c>
      <c r="L94" s="31">
        <v>0</v>
      </c>
      <c r="M94" s="31">
        <v>0</v>
      </c>
      <c r="N94" s="31">
        <v>0</v>
      </c>
      <c r="O94" s="30">
        <v>0</v>
      </c>
      <c r="P94" s="31">
        <v>132</v>
      </c>
      <c r="Q94" s="31">
        <v>64</v>
      </c>
      <c r="R94" s="31">
        <v>0</v>
      </c>
      <c r="S94" s="30">
        <v>0</v>
      </c>
      <c r="T94" s="31">
        <v>0</v>
      </c>
      <c r="U94" s="31">
        <v>0</v>
      </c>
      <c r="V94" s="31">
        <v>0</v>
      </c>
      <c r="W94" s="31">
        <v>0</v>
      </c>
      <c r="X94" s="31">
        <v>0</v>
      </c>
      <c r="Y94" s="31">
        <v>0</v>
      </c>
      <c r="Z94" s="30">
        <v>0</v>
      </c>
      <c r="AA94" s="31">
        <v>0</v>
      </c>
      <c r="AB94" s="31">
        <v>0</v>
      </c>
      <c r="AC94" s="31">
        <v>0</v>
      </c>
      <c r="AD94" s="31">
        <v>0</v>
      </c>
      <c r="AE94" s="31">
        <v>0</v>
      </c>
      <c r="AF94" s="31">
        <v>0</v>
      </c>
      <c r="AG94" s="30">
        <v>0</v>
      </c>
      <c r="AH94" s="31">
        <v>0</v>
      </c>
      <c r="AI94" s="31">
        <v>0</v>
      </c>
      <c r="AJ94" s="31">
        <v>0</v>
      </c>
      <c r="AK94" s="31">
        <v>0</v>
      </c>
      <c r="AL94" s="31">
        <v>0</v>
      </c>
      <c r="AM94" s="31">
        <v>0</v>
      </c>
      <c r="AN94" s="32">
        <v>0</v>
      </c>
      <c r="AO94" s="32">
        <v>0</v>
      </c>
      <c r="AP94" s="25" t="s">
        <v>87</v>
      </c>
      <c r="AQ94" s="25" t="s">
        <v>88</v>
      </c>
      <c r="AR94" s="59" t="s">
        <v>99</v>
      </c>
      <c r="AS94" s="47" t="s">
        <v>91</v>
      </c>
      <c r="AT94" s="33" t="s">
        <v>111</v>
      </c>
      <c r="AU94" s="47" t="s">
        <v>126</v>
      </c>
      <c r="AV94" s="48">
        <v>1.44776422</v>
      </c>
      <c r="AW94" s="108"/>
      <c r="AX94" s="35"/>
      <c r="AY94" s="34"/>
      <c r="AZ94" s="34">
        <f>3.226889-0.07037001</f>
        <v>3.1565189899999999</v>
      </c>
      <c r="BA94" s="36"/>
      <c r="BB94" s="36"/>
      <c r="BC94" s="37">
        <f t="shared" si="24"/>
        <v>4.6042832100000002</v>
      </c>
      <c r="BD94" s="21"/>
      <c r="BE94" s="21"/>
      <c r="BF94" s="21"/>
      <c r="BG94" s="21"/>
      <c r="BH94" s="39">
        <f t="shared" si="9"/>
        <v>4.6042832100000002</v>
      </c>
      <c r="BI94" s="40">
        <f>BH94/BV94</f>
        <v>0.10009311326086957</v>
      </c>
      <c r="BJ94" s="21">
        <v>30</v>
      </c>
      <c r="BK94" s="21">
        <v>50</v>
      </c>
      <c r="BL94" s="21">
        <v>50</v>
      </c>
      <c r="BM94" s="21">
        <v>30</v>
      </c>
      <c r="BN94" s="21">
        <v>0</v>
      </c>
      <c r="BO94" s="21">
        <v>20</v>
      </c>
      <c r="BP94" s="41">
        <f t="shared" si="35"/>
        <v>80</v>
      </c>
      <c r="BQ94" s="41">
        <f t="shared" si="36"/>
        <v>80</v>
      </c>
      <c r="BR94" s="41">
        <f t="shared" si="37"/>
        <v>20</v>
      </c>
      <c r="BS94" s="41">
        <f t="shared" si="38"/>
        <v>180</v>
      </c>
      <c r="BT94" s="42" t="s">
        <v>92</v>
      </c>
      <c r="BU94" s="160" t="s">
        <v>359</v>
      </c>
      <c r="BV94" s="160">
        <v>46</v>
      </c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</row>
    <row r="95" spans="1:114" ht="13.5" customHeight="1" x14ac:dyDescent="0.2">
      <c r="A95" s="21" t="s">
        <v>360</v>
      </c>
      <c r="B95" s="33" t="s">
        <v>361</v>
      </c>
      <c r="C95" s="33" t="s">
        <v>362</v>
      </c>
      <c r="D95" s="49" t="s">
        <v>320</v>
      </c>
      <c r="E95" s="26" t="s">
        <v>156</v>
      </c>
      <c r="F95" s="21" t="s">
        <v>110</v>
      </c>
      <c r="G95" s="47" t="s">
        <v>84</v>
      </c>
      <c r="H95" s="47" t="s">
        <v>84</v>
      </c>
      <c r="I95" s="29" t="s">
        <v>118</v>
      </c>
      <c r="J95" s="26" t="s">
        <v>89</v>
      </c>
      <c r="K95" s="50">
        <v>29</v>
      </c>
      <c r="L95" s="21">
        <v>19</v>
      </c>
      <c r="M95" s="21">
        <v>6</v>
      </c>
      <c r="N95" s="21">
        <v>4</v>
      </c>
      <c r="O95" s="30">
        <f t="shared" si="23"/>
        <v>128</v>
      </c>
      <c r="P95" s="31">
        <v>92</v>
      </c>
      <c r="Q95" s="31">
        <v>24</v>
      </c>
      <c r="R95" s="31">
        <v>12</v>
      </c>
      <c r="S95" s="30">
        <f t="shared" si="17"/>
        <v>19</v>
      </c>
      <c r="T95" s="31">
        <v>0</v>
      </c>
      <c r="U95" s="31">
        <v>7</v>
      </c>
      <c r="V95" s="31">
        <v>8</v>
      </c>
      <c r="W95" s="31">
        <v>4</v>
      </c>
      <c r="X95" s="31">
        <v>0</v>
      </c>
      <c r="Y95" s="31">
        <v>0</v>
      </c>
      <c r="Z95" s="30">
        <f t="shared" si="18"/>
        <v>6</v>
      </c>
      <c r="AA95" s="31">
        <v>0</v>
      </c>
      <c r="AB95" s="31">
        <v>3</v>
      </c>
      <c r="AC95" s="31">
        <v>3</v>
      </c>
      <c r="AD95" s="31">
        <v>0</v>
      </c>
      <c r="AE95" s="31">
        <v>0</v>
      </c>
      <c r="AF95" s="31">
        <v>0</v>
      </c>
      <c r="AG95" s="30">
        <f t="shared" si="19"/>
        <v>4</v>
      </c>
      <c r="AH95" s="31">
        <v>0</v>
      </c>
      <c r="AI95" s="31">
        <v>4</v>
      </c>
      <c r="AJ95" s="31">
        <v>0</v>
      </c>
      <c r="AK95" s="31">
        <v>0</v>
      </c>
      <c r="AL95" s="31">
        <v>0</v>
      </c>
      <c r="AM95" s="31">
        <v>0</v>
      </c>
      <c r="AN95" s="32">
        <f>(M95+N95)/K95</f>
        <v>0.34482758620689657</v>
      </c>
      <c r="AO95" s="32">
        <f t="shared" ref="AO95:AO100" si="39">N95/K95</f>
        <v>0.13793103448275862</v>
      </c>
      <c r="AP95" s="25" t="s">
        <v>87</v>
      </c>
      <c r="AQ95" s="25" t="s">
        <v>88</v>
      </c>
      <c r="AR95" s="29" t="s">
        <v>118</v>
      </c>
      <c r="AS95" s="26" t="s">
        <v>89</v>
      </c>
      <c r="AT95" s="33" t="s">
        <v>96</v>
      </c>
      <c r="AU95" s="26" t="s">
        <v>136</v>
      </c>
      <c r="AV95" s="48">
        <v>0.38700000000000001</v>
      </c>
      <c r="AW95" s="34">
        <v>0.8</v>
      </c>
      <c r="AX95" s="34">
        <v>1.25039173</v>
      </c>
      <c r="AY95" s="36"/>
      <c r="AZ95" s="36"/>
      <c r="BA95" s="36"/>
      <c r="BB95" s="36"/>
      <c r="BC95" s="37">
        <f t="shared" si="24"/>
        <v>2.4373917299999999</v>
      </c>
      <c r="BD95" s="21" t="s">
        <v>113</v>
      </c>
      <c r="BE95" s="38"/>
      <c r="BF95" s="38">
        <v>0.4</v>
      </c>
      <c r="BG95" s="48">
        <v>9.7999999999999997E-3</v>
      </c>
      <c r="BH95" s="39">
        <f t="shared" si="9"/>
        <v>2.8471917299999996</v>
      </c>
      <c r="BI95" s="40">
        <f t="shared" ref="BI95:BI100" si="40">BH95/K95</f>
        <v>9.8179025172413781E-2</v>
      </c>
      <c r="BJ95" s="21">
        <v>50</v>
      </c>
      <c r="BK95" s="21">
        <v>35</v>
      </c>
      <c r="BL95" s="21">
        <v>50</v>
      </c>
      <c r="BM95" s="21">
        <v>30</v>
      </c>
      <c r="BN95" s="21">
        <v>20</v>
      </c>
      <c r="BO95" s="21">
        <v>20</v>
      </c>
      <c r="BP95" s="41">
        <f t="shared" si="35"/>
        <v>85</v>
      </c>
      <c r="BQ95" s="41">
        <f t="shared" si="36"/>
        <v>80</v>
      </c>
      <c r="BR95" s="41">
        <f t="shared" si="37"/>
        <v>40</v>
      </c>
      <c r="BS95" s="41">
        <f t="shared" si="38"/>
        <v>205</v>
      </c>
      <c r="BT95" s="42" t="s">
        <v>92</v>
      </c>
      <c r="BU95" s="50"/>
      <c r="BV95" s="50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</row>
    <row r="96" spans="1:114" ht="12.75" customHeight="1" x14ac:dyDescent="0.2">
      <c r="A96" s="22" t="s">
        <v>363</v>
      </c>
      <c r="B96" s="28" t="s">
        <v>364</v>
      </c>
      <c r="C96" s="28" t="s">
        <v>365</v>
      </c>
      <c r="D96" s="28" t="s">
        <v>130</v>
      </c>
      <c r="E96" s="26" t="s">
        <v>81</v>
      </c>
      <c r="F96" s="22" t="s">
        <v>110</v>
      </c>
      <c r="G96" s="26" t="s">
        <v>125</v>
      </c>
      <c r="H96" s="26" t="s">
        <v>162</v>
      </c>
      <c r="I96" s="47" t="s">
        <v>118</v>
      </c>
      <c r="J96" s="47" t="s">
        <v>91</v>
      </c>
      <c r="K96" s="61">
        <v>47</v>
      </c>
      <c r="L96" s="21">
        <v>37</v>
      </c>
      <c r="M96" s="21">
        <v>10</v>
      </c>
      <c r="N96" s="31">
        <v>0</v>
      </c>
      <c r="O96" s="30">
        <f t="shared" si="23"/>
        <v>145</v>
      </c>
      <c r="P96" s="31">
        <v>109</v>
      </c>
      <c r="Q96" s="31">
        <v>36</v>
      </c>
      <c r="R96" s="31">
        <v>0</v>
      </c>
      <c r="S96" s="30">
        <f t="shared" si="17"/>
        <v>37</v>
      </c>
      <c r="T96" s="31">
        <v>19</v>
      </c>
      <c r="U96" s="31">
        <v>17</v>
      </c>
      <c r="V96" s="31">
        <v>0</v>
      </c>
      <c r="W96" s="31">
        <v>1</v>
      </c>
      <c r="X96" s="31">
        <v>0</v>
      </c>
      <c r="Y96" s="31">
        <v>0</v>
      </c>
      <c r="Z96" s="30">
        <f t="shared" si="18"/>
        <v>10</v>
      </c>
      <c r="AA96" s="31">
        <v>2</v>
      </c>
      <c r="AB96" s="31">
        <v>8</v>
      </c>
      <c r="AC96" s="31">
        <v>0</v>
      </c>
      <c r="AD96" s="31">
        <v>0</v>
      </c>
      <c r="AE96" s="31">
        <v>0</v>
      </c>
      <c r="AF96" s="31">
        <v>0</v>
      </c>
      <c r="AG96" s="30">
        <f t="shared" si="19"/>
        <v>0</v>
      </c>
      <c r="AH96" s="31">
        <v>0</v>
      </c>
      <c r="AI96" s="31">
        <v>0</v>
      </c>
      <c r="AJ96" s="31">
        <v>0</v>
      </c>
      <c r="AK96" s="31">
        <v>0</v>
      </c>
      <c r="AL96" s="31">
        <v>0</v>
      </c>
      <c r="AM96" s="31">
        <v>0</v>
      </c>
      <c r="AN96" s="32">
        <f>(M96+N96)/K96</f>
        <v>0.21276595744680851</v>
      </c>
      <c r="AO96" s="32">
        <f t="shared" si="39"/>
        <v>0</v>
      </c>
      <c r="AP96" s="25" t="s">
        <v>87</v>
      </c>
      <c r="AQ96" s="27" t="s">
        <v>88</v>
      </c>
      <c r="AR96" s="33" t="s">
        <v>118</v>
      </c>
      <c r="AS96" s="33" t="s">
        <v>136</v>
      </c>
      <c r="AT96" s="33" t="s">
        <v>96</v>
      </c>
      <c r="AU96" s="33" t="s">
        <v>89</v>
      </c>
      <c r="AV96" s="48">
        <v>0.40934811999999998</v>
      </c>
      <c r="AW96" s="35">
        <v>2.097</v>
      </c>
      <c r="AX96" s="35">
        <v>1.897</v>
      </c>
      <c r="AY96" s="36"/>
      <c r="AZ96" s="36"/>
      <c r="BA96" s="36"/>
      <c r="BB96" s="36"/>
      <c r="BC96" s="37">
        <f t="shared" si="24"/>
        <v>4.4033481200000004</v>
      </c>
      <c r="BD96" s="35" t="s">
        <v>113</v>
      </c>
      <c r="BE96" s="48"/>
      <c r="BF96" s="48"/>
      <c r="BG96" s="48"/>
      <c r="BH96" s="39">
        <f t="shared" si="9"/>
        <v>4.4033481200000004</v>
      </c>
      <c r="BI96" s="40">
        <f t="shared" si="40"/>
        <v>9.3688257872340433E-2</v>
      </c>
      <c r="BJ96" s="21">
        <v>40</v>
      </c>
      <c r="BK96" s="21">
        <v>5</v>
      </c>
      <c r="BL96" s="21">
        <v>80</v>
      </c>
      <c r="BM96" s="21">
        <v>30</v>
      </c>
      <c r="BN96" s="21">
        <v>20</v>
      </c>
      <c r="BO96" s="54">
        <v>10</v>
      </c>
      <c r="BP96" s="41">
        <f t="shared" si="35"/>
        <v>45</v>
      </c>
      <c r="BQ96" s="41">
        <f t="shared" si="36"/>
        <v>110</v>
      </c>
      <c r="BR96" s="55">
        <f t="shared" si="37"/>
        <v>30</v>
      </c>
      <c r="BS96" s="55">
        <f t="shared" si="38"/>
        <v>185</v>
      </c>
      <c r="BT96" s="42" t="s">
        <v>114</v>
      </c>
      <c r="BU96" s="61"/>
      <c r="BV96" s="61"/>
      <c r="BW96" s="7"/>
      <c r="BX96" s="7"/>
      <c r="BY96" s="7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</row>
    <row r="97" spans="1:114" ht="12.75" customHeight="1" x14ac:dyDescent="0.2">
      <c r="A97" s="22" t="s">
        <v>366</v>
      </c>
      <c r="B97" s="28" t="s">
        <v>367</v>
      </c>
      <c r="C97" s="59" t="s">
        <v>365</v>
      </c>
      <c r="D97" s="28" t="s">
        <v>130</v>
      </c>
      <c r="E97" s="26" t="s">
        <v>81</v>
      </c>
      <c r="F97" s="22" t="s">
        <v>110</v>
      </c>
      <c r="G97" s="28" t="s">
        <v>84</v>
      </c>
      <c r="H97" s="28" t="s">
        <v>84</v>
      </c>
      <c r="I97" s="59" t="s">
        <v>168</v>
      </c>
      <c r="J97" s="47" t="s">
        <v>131</v>
      </c>
      <c r="K97" s="45">
        <v>44</v>
      </c>
      <c r="L97" s="51">
        <v>0</v>
      </c>
      <c r="M97" s="51">
        <v>30</v>
      </c>
      <c r="N97" s="31">
        <v>14</v>
      </c>
      <c r="O97" s="30">
        <f t="shared" si="23"/>
        <v>128</v>
      </c>
      <c r="P97" s="31">
        <v>0</v>
      </c>
      <c r="Q97" s="31">
        <v>82</v>
      </c>
      <c r="R97" s="31">
        <v>46</v>
      </c>
      <c r="S97" s="30">
        <f t="shared" si="17"/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0">
        <f t="shared" si="18"/>
        <v>30</v>
      </c>
      <c r="AA97" s="31">
        <v>18</v>
      </c>
      <c r="AB97" s="31">
        <v>10</v>
      </c>
      <c r="AC97" s="31">
        <v>2</v>
      </c>
      <c r="AD97" s="31">
        <v>0</v>
      </c>
      <c r="AE97" s="31">
        <v>0</v>
      </c>
      <c r="AF97" s="31">
        <v>0</v>
      </c>
      <c r="AG97" s="30">
        <f t="shared" si="19"/>
        <v>14</v>
      </c>
      <c r="AH97" s="31">
        <v>0</v>
      </c>
      <c r="AI97" s="31">
        <v>14</v>
      </c>
      <c r="AJ97" s="31">
        <v>0</v>
      </c>
      <c r="AK97" s="31">
        <v>0</v>
      </c>
      <c r="AL97" s="31">
        <v>0</v>
      </c>
      <c r="AM97" s="31">
        <v>0</v>
      </c>
      <c r="AN97" s="32">
        <f>(Z97+AG97)/K97</f>
        <v>1</v>
      </c>
      <c r="AO97" s="32">
        <f t="shared" si="39"/>
        <v>0.31818181818181818</v>
      </c>
      <c r="AP97" s="25" t="s">
        <v>87</v>
      </c>
      <c r="AQ97" s="25" t="s">
        <v>88</v>
      </c>
      <c r="AR97" s="59" t="s">
        <v>85</v>
      </c>
      <c r="AS97" s="59" t="s">
        <v>86</v>
      </c>
      <c r="AT97" s="59" t="s">
        <v>90</v>
      </c>
      <c r="AU97" s="59" t="s">
        <v>112</v>
      </c>
      <c r="AV97" s="48">
        <v>3.3519188</v>
      </c>
      <c r="AW97" s="34"/>
      <c r="AX97" s="34"/>
      <c r="AY97" s="34"/>
      <c r="AZ97" s="34"/>
      <c r="BA97" s="36"/>
      <c r="BB97" s="36"/>
      <c r="BC97" s="37">
        <f t="shared" si="24"/>
        <v>3.3519188</v>
      </c>
      <c r="BD97" s="35" t="s">
        <v>113</v>
      </c>
      <c r="BE97" s="38"/>
      <c r="BF97" s="38"/>
      <c r="BG97" s="38"/>
      <c r="BH97" s="39">
        <f t="shared" si="9"/>
        <v>3.3519188</v>
      </c>
      <c r="BI97" s="40">
        <f t="shared" si="40"/>
        <v>7.6179972727272727E-2</v>
      </c>
      <c r="BJ97" s="21">
        <v>40</v>
      </c>
      <c r="BK97" s="21">
        <v>5</v>
      </c>
      <c r="BL97" s="21">
        <v>80</v>
      </c>
      <c r="BM97" s="21">
        <v>70</v>
      </c>
      <c r="BN97" s="21">
        <v>0</v>
      </c>
      <c r="BO97" s="21">
        <v>30</v>
      </c>
      <c r="BP97" s="41">
        <f t="shared" si="35"/>
        <v>45</v>
      </c>
      <c r="BQ97" s="41">
        <f t="shared" si="36"/>
        <v>150</v>
      </c>
      <c r="BR97" s="41">
        <f t="shared" si="37"/>
        <v>30</v>
      </c>
      <c r="BS97" s="41">
        <f t="shared" si="38"/>
        <v>225</v>
      </c>
      <c r="BT97" s="42" t="s">
        <v>92</v>
      </c>
      <c r="BU97" s="45"/>
      <c r="BV97" s="45"/>
      <c r="BW97" s="6"/>
      <c r="BX97" s="6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</row>
    <row r="98" spans="1:114" ht="13.5" customHeight="1" x14ac:dyDescent="0.2">
      <c r="A98" s="132" t="s">
        <v>368</v>
      </c>
      <c r="B98" s="47" t="s">
        <v>369</v>
      </c>
      <c r="C98" s="47" t="s">
        <v>370</v>
      </c>
      <c r="D98" s="27" t="s">
        <v>130</v>
      </c>
      <c r="E98" s="25" t="s">
        <v>81</v>
      </c>
      <c r="F98" s="23" t="s">
        <v>110</v>
      </c>
      <c r="G98" s="33" t="s">
        <v>83</v>
      </c>
      <c r="H98" s="33" t="s">
        <v>84</v>
      </c>
      <c r="I98" s="29" t="s">
        <v>217</v>
      </c>
      <c r="J98" s="26" t="s">
        <v>193</v>
      </c>
      <c r="K98" s="50">
        <v>51</v>
      </c>
      <c r="L98" s="72">
        <v>34</v>
      </c>
      <c r="M98" s="72">
        <v>14</v>
      </c>
      <c r="N98" s="72">
        <v>3</v>
      </c>
      <c r="O98" s="30">
        <f t="shared" si="23"/>
        <v>200</v>
      </c>
      <c r="P98" s="31">
        <v>144</v>
      </c>
      <c r="Q98" s="31">
        <v>44</v>
      </c>
      <c r="R98" s="31">
        <v>12</v>
      </c>
      <c r="S98" s="30">
        <f t="shared" si="17"/>
        <v>34</v>
      </c>
      <c r="T98" s="31">
        <v>2</v>
      </c>
      <c r="U98" s="31">
        <v>22</v>
      </c>
      <c r="V98" s="31">
        <v>8</v>
      </c>
      <c r="W98" s="31">
        <v>2</v>
      </c>
      <c r="X98" s="31">
        <v>0</v>
      </c>
      <c r="Y98" s="31">
        <v>0</v>
      </c>
      <c r="Z98" s="30">
        <f t="shared" si="18"/>
        <v>14</v>
      </c>
      <c r="AA98" s="31">
        <v>6</v>
      </c>
      <c r="AB98" s="31">
        <v>8</v>
      </c>
      <c r="AC98" s="31">
        <v>0</v>
      </c>
      <c r="AD98" s="31">
        <v>0</v>
      </c>
      <c r="AE98" s="31">
        <v>0</v>
      </c>
      <c r="AF98" s="31">
        <v>0</v>
      </c>
      <c r="AG98" s="30">
        <f t="shared" si="19"/>
        <v>3</v>
      </c>
      <c r="AH98" s="31">
        <v>0</v>
      </c>
      <c r="AI98" s="31">
        <v>3</v>
      </c>
      <c r="AJ98" s="31">
        <v>0</v>
      </c>
      <c r="AK98" s="31">
        <v>0</v>
      </c>
      <c r="AL98" s="31">
        <v>0</v>
      </c>
      <c r="AM98" s="31">
        <v>0</v>
      </c>
      <c r="AN98" s="32">
        <f>(M98+N98)/K98</f>
        <v>0.33333333333333331</v>
      </c>
      <c r="AO98" s="32">
        <f t="shared" si="39"/>
        <v>5.8823529411764705E-2</v>
      </c>
      <c r="AP98" s="25" t="s">
        <v>87</v>
      </c>
      <c r="AQ98" s="25" t="s">
        <v>88</v>
      </c>
      <c r="AR98" s="33" t="s">
        <v>217</v>
      </c>
      <c r="AS98" s="33" t="s">
        <v>112</v>
      </c>
      <c r="AT98" s="33" t="s">
        <v>90</v>
      </c>
      <c r="AU98" s="33" t="s">
        <v>136</v>
      </c>
      <c r="AV98" s="48">
        <v>4.2307753000000003</v>
      </c>
      <c r="AW98" s="35"/>
      <c r="AX98" s="35"/>
      <c r="AY98" s="35"/>
      <c r="AZ98" s="35"/>
      <c r="BA98" s="36"/>
      <c r="BB98" s="36"/>
      <c r="BC98" s="37">
        <f t="shared" si="24"/>
        <v>4.2307753000000003</v>
      </c>
      <c r="BD98" s="21" t="s">
        <v>113</v>
      </c>
      <c r="BE98" s="73"/>
      <c r="BF98" s="73"/>
      <c r="BG98" s="38">
        <v>8.1499999999999993E-3</v>
      </c>
      <c r="BH98" s="39">
        <f t="shared" si="9"/>
        <v>4.2389253</v>
      </c>
      <c r="BI98" s="74">
        <f t="shared" si="40"/>
        <v>8.3116182352941173E-2</v>
      </c>
      <c r="BJ98" s="21">
        <v>40</v>
      </c>
      <c r="BK98" s="21">
        <v>5</v>
      </c>
      <c r="BL98" s="21">
        <v>80</v>
      </c>
      <c r="BM98" s="21">
        <v>70</v>
      </c>
      <c r="BN98" s="21">
        <v>0</v>
      </c>
      <c r="BO98" s="21">
        <v>20</v>
      </c>
      <c r="BP98" s="41">
        <f t="shared" si="35"/>
        <v>45</v>
      </c>
      <c r="BQ98" s="41">
        <f t="shared" si="36"/>
        <v>150</v>
      </c>
      <c r="BR98" s="41">
        <f t="shared" si="37"/>
        <v>20</v>
      </c>
      <c r="BS98" s="41">
        <f t="shared" si="38"/>
        <v>215</v>
      </c>
      <c r="BT98" s="42" t="s">
        <v>92</v>
      </c>
      <c r="BU98" s="50"/>
      <c r="BV98" s="50"/>
      <c r="BW98" s="6"/>
      <c r="BX98" s="6"/>
      <c r="BY98" s="44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</row>
    <row r="99" spans="1:114" ht="13.5" customHeight="1" x14ac:dyDescent="0.2">
      <c r="A99" s="132" t="s">
        <v>502</v>
      </c>
      <c r="B99" s="27" t="s">
        <v>371</v>
      </c>
      <c r="C99" s="27" t="s">
        <v>370</v>
      </c>
      <c r="D99" s="27" t="s">
        <v>130</v>
      </c>
      <c r="E99" s="26" t="s">
        <v>81</v>
      </c>
      <c r="F99" s="22" t="s">
        <v>110</v>
      </c>
      <c r="G99" s="25" t="s">
        <v>125</v>
      </c>
      <c r="H99" s="25" t="s">
        <v>162</v>
      </c>
      <c r="I99" s="29" t="s">
        <v>90</v>
      </c>
      <c r="J99" s="26" t="s">
        <v>86</v>
      </c>
      <c r="K99" s="75">
        <v>15</v>
      </c>
      <c r="L99" s="31">
        <v>10</v>
      </c>
      <c r="M99" s="31">
        <v>4</v>
      </c>
      <c r="N99" s="31">
        <v>1</v>
      </c>
      <c r="O99" s="30">
        <f t="shared" si="23"/>
        <v>49</v>
      </c>
      <c r="P99" s="31">
        <v>26</v>
      </c>
      <c r="Q99" s="31">
        <v>19</v>
      </c>
      <c r="R99" s="31">
        <v>4</v>
      </c>
      <c r="S99" s="30">
        <f t="shared" si="17"/>
        <v>10</v>
      </c>
      <c r="T99" s="31">
        <v>8</v>
      </c>
      <c r="U99" s="31">
        <v>0</v>
      </c>
      <c r="V99" s="31">
        <v>2</v>
      </c>
      <c r="W99" s="31">
        <v>0</v>
      </c>
      <c r="X99" s="31">
        <v>0</v>
      </c>
      <c r="Y99" s="31">
        <v>0</v>
      </c>
      <c r="Z99" s="30">
        <f t="shared" si="18"/>
        <v>4</v>
      </c>
      <c r="AA99" s="31">
        <v>0</v>
      </c>
      <c r="AB99" s="31">
        <v>3</v>
      </c>
      <c r="AC99" s="31">
        <v>0</v>
      </c>
      <c r="AD99" s="31">
        <v>1</v>
      </c>
      <c r="AE99" s="31">
        <v>0</v>
      </c>
      <c r="AF99" s="31">
        <v>0</v>
      </c>
      <c r="AG99" s="30">
        <f t="shared" si="19"/>
        <v>1</v>
      </c>
      <c r="AH99" s="31">
        <v>0</v>
      </c>
      <c r="AI99" s="31">
        <v>1</v>
      </c>
      <c r="AJ99" s="31">
        <v>0</v>
      </c>
      <c r="AK99" s="31">
        <v>0</v>
      </c>
      <c r="AL99" s="31">
        <v>0</v>
      </c>
      <c r="AM99" s="31">
        <v>0</v>
      </c>
      <c r="AN99" s="32">
        <f>(M99+N99)/K99</f>
        <v>0.33333333333333331</v>
      </c>
      <c r="AO99" s="32">
        <f t="shared" si="39"/>
        <v>6.6666666666666666E-2</v>
      </c>
      <c r="AP99" s="25" t="s">
        <v>87</v>
      </c>
      <c r="AQ99" s="25" t="s">
        <v>88</v>
      </c>
      <c r="AR99" s="33" t="s">
        <v>90</v>
      </c>
      <c r="AS99" s="25" t="s">
        <v>86</v>
      </c>
      <c r="AT99" s="33" t="s">
        <v>99</v>
      </c>
      <c r="AU99" s="25" t="s">
        <v>97</v>
      </c>
      <c r="AV99" s="48"/>
      <c r="AW99" s="112"/>
      <c r="AX99" s="34">
        <v>1.5</v>
      </c>
      <c r="AY99" s="34"/>
      <c r="AZ99" s="34"/>
      <c r="BA99" s="36"/>
      <c r="BB99" s="36"/>
      <c r="BC99" s="37">
        <f t="shared" si="24"/>
        <v>1.5</v>
      </c>
      <c r="BD99" s="35"/>
      <c r="BE99" s="76"/>
      <c r="BF99" s="76"/>
      <c r="BG99" s="48"/>
      <c r="BH99" s="39">
        <f t="shared" si="9"/>
        <v>1.5</v>
      </c>
      <c r="BI99" s="74">
        <f t="shared" si="40"/>
        <v>0.1</v>
      </c>
      <c r="BJ99" s="21">
        <v>40</v>
      </c>
      <c r="BK99" s="21">
        <v>5</v>
      </c>
      <c r="BL99" s="21">
        <v>50</v>
      </c>
      <c r="BM99" s="21">
        <v>10</v>
      </c>
      <c r="BN99" s="21">
        <v>20</v>
      </c>
      <c r="BO99" s="21">
        <v>10</v>
      </c>
      <c r="BP99" s="41">
        <f t="shared" si="35"/>
        <v>45</v>
      </c>
      <c r="BQ99" s="41">
        <f t="shared" si="36"/>
        <v>60</v>
      </c>
      <c r="BR99" s="41">
        <f t="shared" si="37"/>
        <v>30</v>
      </c>
      <c r="BS99" s="41">
        <f t="shared" si="38"/>
        <v>135</v>
      </c>
      <c r="BT99" s="42" t="s">
        <v>114</v>
      </c>
      <c r="BU99" s="75"/>
      <c r="BV99" s="75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</row>
    <row r="100" spans="1:114" ht="13.5" customHeight="1" x14ac:dyDescent="0.2">
      <c r="A100" s="22" t="s">
        <v>372</v>
      </c>
      <c r="B100" s="27" t="s">
        <v>373</v>
      </c>
      <c r="C100" s="27" t="s">
        <v>374</v>
      </c>
      <c r="D100" s="27" t="s">
        <v>108</v>
      </c>
      <c r="E100" s="26" t="s">
        <v>109</v>
      </c>
      <c r="F100" s="22" t="s">
        <v>82</v>
      </c>
      <c r="G100" s="25" t="s">
        <v>125</v>
      </c>
      <c r="H100" s="25" t="s">
        <v>125</v>
      </c>
      <c r="I100" s="29" t="s">
        <v>99</v>
      </c>
      <c r="J100" s="26" t="s">
        <v>91</v>
      </c>
      <c r="K100" s="75">
        <v>17</v>
      </c>
      <c r="L100" s="31">
        <v>10</v>
      </c>
      <c r="M100" s="31">
        <v>6</v>
      </c>
      <c r="N100" s="31">
        <v>1</v>
      </c>
      <c r="O100" s="30">
        <f t="shared" si="23"/>
        <v>70</v>
      </c>
      <c r="P100" s="31">
        <v>44</v>
      </c>
      <c r="Q100" s="31">
        <v>26</v>
      </c>
      <c r="R100" s="31">
        <v>0</v>
      </c>
      <c r="S100" s="30">
        <f t="shared" si="17"/>
        <v>10</v>
      </c>
      <c r="T100" s="31">
        <v>0</v>
      </c>
      <c r="U100" s="31">
        <v>7</v>
      </c>
      <c r="V100" s="31">
        <v>3</v>
      </c>
      <c r="W100" s="31">
        <v>0</v>
      </c>
      <c r="X100" s="31">
        <v>0</v>
      </c>
      <c r="Y100" s="31">
        <v>0</v>
      </c>
      <c r="Z100" s="30">
        <f t="shared" si="18"/>
        <v>6</v>
      </c>
      <c r="AA100" s="31">
        <v>0</v>
      </c>
      <c r="AB100" s="31">
        <v>5</v>
      </c>
      <c r="AC100" s="31">
        <v>0</v>
      </c>
      <c r="AD100" s="31">
        <v>1</v>
      </c>
      <c r="AE100" s="31">
        <v>0</v>
      </c>
      <c r="AF100" s="31">
        <v>0</v>
      </c>
      <c r="AG100" s="30">
        <f t="shared" si="19"/>
        <v>1</v>
      </c>
      <c r="AH100" s="31">
        <v>0</v>
      </c>
      <c r="AI100" s="31">
        <v>1</v>
      </c>
      <c r="AJ100" s="31">
        <v>0</v>
      </c>
      <c r="AK100" s="31">
        <v>0</v>
      </c>
      <c r="AL100" s="31">
        <v>0</v>
      </c>
      <c r="AM100" s="31">
        <v>0</v>
      </c>
      <c r="AN100" s="32">
        <f>(M100+N100)/K100</f>
        <v>0.41176470588235292</v>
      </c>
      <c r="AO100" s="32">
        <f t="shared" si="39"/>
        <v>5.8823529411764705E-2</v>
      </c>
      <c r="AP100" s="25" t="s">
        <v>87</v>
      </c>
      <c r="AQ100" s="25" t="s">
        <v>88</v>
      </c>
      <c r="AR100" s="33" t="s">
        <v>99</v>
      </c>
      <c r="AS100" s="25" t="s">
        <v>91</v>
      </c>
      <c r="AT100" s="33" t="s">
        <v>102</v>
      </c>
      <c r="AU100" s="25" t="s">
        <v>193</v>
      </c>
      <c r="AV100" s="48"/>
      <c r="AW100" s="112"/>
      <c r="AX100" s="34"/>
      <c r="AY100" s="34"/>
      <c r="AZ100" s="34">
        <v>1.665</v>
      </c>
      <c r="BA100" s="36"/>
      <c r="BB100" s="36"/>
      <c r="BC100" s="37">
        <f t="shared" ref="BC100:BC127" si="41">AV100+AW100+AX100+AY100+AZ100+BA100+BB100</f>
        <v>1.665</v>
      </c>
      <c r="BD100" s="35"/>
      <c r="BE100" s="48"/>
      <c r="BF100" s="48"/>
      <c r="BG100" s="48"/>
      <c r="BH100" s="39">
        <f t="shared" si="9"/>
        <v>1.665</v>
      </c>
      <c r="BI100" s="40">
        <f t="shared" si="40"/>
        <v>9.794117647058824E-2</v>
      </c>
      <c r="BJ100" s="21">
        <v>30</v>
      </c>
      <c r="BK100" s="21">
        <v>25</v>
      </c>
      <c r="BL100" s="21">
        <v>10</v>
      </c>
      <c r="BM100" s="21">
        <v>30</v>
      </c>
      <c r="BN100" s="21">
        <v>0</v>
      </c>
      <c r="BO100" s="21">
        <v>20</v>
      </c>
      <c r="BP100" s="41">
        <f t="shared" si="35"/>
        <v>55</v>
      </c>
      <c r="BQ100" s="41">
        <f t="shared" si="36"/>
        <v>40</v>
      </c>
      <c r="BR100" s="41">
        <f t="shared" si="37"/>
        <v>20</v>
      </c>
      <c r="BS100" s="41">
        <f t="shared" si="38"/>
        <v>115</v>
      </c>
      <c r="BT100" s="42" t="s">
        <v>100</v>
      </c>
      <c r="BU100" s="75"/>
      <c r="BV100" s="75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</row>
    <row r="101" spans="1:114" ht="12.75" customHeight="1" x14ac:dyDescent="0.2">
      <c r="A101" s="22" t="s">
        <v>375</v>
      </c>
      <c r="B101" s="77" t="s">
        <v>376</v>
      </c>
      <c r="C101" s="77" t="s">
        <v>377</v>
      </c>
      <c r="D101" s="27" t="s">
        <v>130</v>
      </c>
      <c r="E101" s="26" t="s">
        <v>81</v>
      </c>
      <c r="F101" s="22" t="s">
        <v>82</v>
      </c>
      <c r="G101" s="33" t="s">
        <v>125</v>
      </c>
      <c r="H101" s="33" t="s">
        <v>125</v>
      </c>
      <c r="I101" s="29" t="s">
        <v>99</v>
      </c>
      <c r="J101" s="28" t="s">
        <v>131</v>
      </c>
      <c r="K101" s="50">
        <v>0</v>
      </c>
      <c r="L101" s="31">
        <v>0</v>
      </c>
      <c r="M101" s="31">
        <v>0</v>
      </c>
      <c r="N101" s="31">
        <v>0</v>
      </c>
      <c r="O101" s="30">
        <v>0</v>
      </c>
      <c r="P101" s="31">
        <v>59</v>
      </c>
      <c r="Q101" s="31">
        <v>32</v>
      </c>
      <c r="R101" s="31">
        <v>4</v>
      </c>
      <c r="S101" s="30">
        <v>0</v>
      </c>
      <c r="T101" s="31">
        <v>0</v>
      </c>
      <c r="U101" s="31">
        <v>0</v>
      </c>
      <c r="V101" s="31">
        <v>0</v>
      </c>
      <c r="W101" s="31">
        <v>0</v>
      </c>
      <c r="X101" s="31">
        <v>0</v>
      </c>
      <c r="Y101" s="31">
        <v>0</v>
      </c>
      <c r="Z101" s="30">
        <v>0</v>
      </c>
      <c r="AA101" s="31">
        <v>0</v>
      </c>
      <c r="AB101" s="31">
        <v>0</v>
      </c>
      <c r="AC101" s="31">
        <v>0</v>
      </c>
      <c r="AD101" s="31">
        <v>0</v>
      </c>
      <c r="AE101" s="31">
        <v>0</v>
      </c>
      <c r="AF101" s="31">
        <v>0</v>
      </c>
      <c r="AG101" s="30">
        <v>0</v>
      </c>
      <c r="AH101" s="31">
        <v>0</v>
      </c>
      <c r="AI101" s="31">
        <v>0</v>
      </c>
      <c r="AJ101" s="31">
        <v>0</v>
      </c>
      <c r="AK101" s="31">
        <v>0</v>
      </c>
      <c r="AL101" s="31">
        <v>0</v>
      </c>
      <c r="AM101" s="31">
        <v>0</v>
      </c>
      <c r="AN101" s="32">
        <v>0</v>
      </c>
      <c r="AO101" s="32">
        <v>0</v>
      </c>
      <c r="AP101" s="25" t="s">
        <v>87</v>
      </c>
      <c r="AQ101" s="25" t="s">
        <v>88</v>
      </c>
      <c r="AR101" s="33" t="s">
        <v>99</v>
      </c>
      <c r="AS101" s="28" t="s">
        <v>131</v>
      </c>
      <c r="AT101" s="33" t="s">
        <v>111</v>
      </c>
      <c r="AU101" s="28" t="s">
        <v>175</v>
      </c>
      <c r="AV101" s="48"/>
      <c r="AW101" s="35"/>
      <c r="AX101" s="36"/>
      <c r="AY101" s="36"/>
      <c r="AZ101" s="35">
        <v>0.25</v>
      </c>
      <c r="BA101" s="35">
        <v>1.7090000000000001</v>
      </c>
      <c r="BB101" s="35"/>
      <c r="BC101" s="37">
        <f t="shared" si="41"/>
        <v>1.9590000000000001</v>
      </c>
      <c r="BD101" s="48" t="s">
        <v>113</v>
      </c>
      <c r="BE101" s="48"/>
      <c r="BF101" s="48"/>
      <c r="BG101" s="69"/>
      <c r="BH101" s="39">
        <f t="shared" si="9"/>
        <v>1.9590000000000001</v>
      </c>
      <c r="BI101" s="40">
        <f>BH101/BV101</f>
        <v>9.7950000000000009E-2</v>
      </c>
      <c r="BJ101" s="21">
        <v>40</v>
      </c>
      <c r="BK101" s="21">
        <v>5</v>
      </c>
      <c r="BL101" s="21">
        <v>0</v>
      </c>
      <c r="BM101" s="21">
        <v>10</v>
      </c>
      <c r="BN101" s="42">
        <v>0</v>
      </c>
      <c r="BO101" s="42">
        <v>20</v>
      </c>
      <c r="BP101" s="41">
        <f t="shared" si="35"/>
        <v>45</v>
      </c>
      <c r="BQ101" s="41">
        <f t="shared" si="36"/>
        <v>10</v>
      </c>
      <c r="BR101" s="78">
        <f t="shared" si="37"/>
        <v>20</v>
      </c>
      <c r="BS101" s="78">
        <f t="shared" si="38"/>
        <v>75</v>
      </c>
      <c r="BT101" s="42" t="s">
        <v>100</v>
      </c>
      <c r="BU101" s="158" t="s">
        <v>115</v>
      </c>
      <c r="BV101" s="158">
        <v>20</v>
      </c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</row>
    <row r="102" spans="1:114" ht="12.75" customHeight="1" x14ac:dyDescent="0.2">
      <c r="A102" s="22" t="s">
        <v>378</v>
      </c>
      <c r="B102" s="49" t="s">
        <v>379</v>
      </c>
      <c r="C102" s="49" t="s">
        <v>377</v>
      </c>
      <c r="D102" s="27" t="s">
        <v>130</v>
      </c>
      <c r="E102" s="26" t="s">
        <v>81</v>
      </c>
      <c r="F102" s="22" t="s">
        <v>82</v>
      </c>
      <c r="G102" s="33" t="s">
        <v>83</v>
      </c>
      <c r="H102" s="33" t="s">
        <v>84</v>
      </c>
      <c r="I102" s="29" t="s">
        <v>168</v>
      </c>
      <c r="J102" s="28" t="s">
        <v>126</v>
      </c>
      <c r="K102" s="50">
        <v>97</v>
      </c>
      <c r="L102" s="31">
        <v>72</v>
      </c>
      <c r="M102" s="31">
        <v>19</v>
      </c>
      <c r="N102" s="31">
        <v>6</v>
      </c>
      <c r="O102" s="30">
        <f t="shared" si="23"/>
        <v>478</v>
      </c>
      <c r="P102" s="31">
        <v>356</v>
      </c>
      <c r="Q102" s="31">
        <v>100</v>
      </c>
      <c r="R102" s="31">
        <v>22</v>
      </c>
      <c r="S102" s="30">
        <f t="shared" si="17"/>
        <v>72</v>
      </c>
      <c r="T102" s="31">
        <v>0</v>
      </c>
      <c r="U102" s="31">
        <v>25</v>
      </c>
      <c r="V102" s="31">
        <v>26</v>
      </c>
      <c r="W102" s="31">
        <v>21</v>
      </c>
      <c r="X102" s="31">
        <v>0</v>
      </c>
      <c r="Y102" s="31">
        <v>0</v>
      </c>
      <c r="Z102" s="30">
        <f t="shared" si="18"/>
        <v>19</v>
      </c>
      <c r="AA102" s="31">
        <v>0</v>
      </c>
      <c r="AB102" s="31">
        <v>14</v>
      </c>
      <c r="AC102" s="31">
        <v>0</v>
      </c>
      <c r="AD102" s="31">
        <v>0</v>
      </c>
      <c r="AE102" s="31">
        <v>3</v>
      </c>
      <c r="AF102" s="31">
        <v>2</v>
      </c>
      <c r="AG102" s="30">
        <f t="shared" si="19"/>
        <v>6</v>
      </c>
      <c r="AH102" s="31">
        <v>0</v>
      </c>
      <c r="AI102" s="31">
        <v>4</v>
      </c>
      <c r="AJ102" s="31">
        <v>2</v>
      </c>
      <c r="AK102" s="31">
        <v>0</v>
      </c>
      <c r="AL102" s="31">
        <v>0</v>
      </c>
      <c r="AM102" s="31">
        <v>0</v>
      </c>
      <c r="AN102" s="32">
        <f>(Z102+AG102)/K102</f>
        <v>0.25773195876288657</v>
      </c>
      <c r="AO102" s="32">
        <f t="shared" ref="AO102:AO109" si="42">N102/K102</f>
        <v>6.1855670103092786E-2</v>
      </c>
      <c r="AP102" s="25" t="s">
        <v>87</v>
      </c>
      <c r="AQ102" s="25" t="s">
        <v>88</v>
      </c>
      <c r="AR102" s="33" t="s">
        <v>217</v>
      </c>
      <c r="AS102" s="28" t="s">
        <v>91</v>
      </c>
      <c r="AT102" s="33" t="s">
        <v>90</v>
      </c>
      <c r="AU102" s="28" t="s">
        <v>136</v>
      </c>
      <c r="AV102" s="48">
        <v>6.9498053999999998</v>
      </c>
      <c r="AW102" s="35"/>
      <c r="AX102" s="36"/>
      <c r="AY102" s="36"/>
      <c r="AZ102" s="36"/>
      <c r="BA102" s="36"/>
      <c r="BB102" s="36"/>
      <c r="BC102" s="37">
        <f t="shared" si="41"/>
        <v>6.9498053999999998</v>
      </c>
      <c r="BD102" s="48" t="s">
        <v>113</v>
      </c>
      <c r="BE102" s="48"/>
      <c r="BF102" s="48">
        <v>1.65</v>
      </c>
      <c r="BG102" s="69"/>
      <c r="BH102" s="39">
        <f t="shared" si="9"/>
        <v>8.5998053999999993</v>
      </c>
      <c r="BI102" s="40">
        <f t="shared" ref="BI102:BI109" si="43">BH102/K102</f>
        <v>8.8657787628865975E-2</v>
      </c>
      <c r="BJ102" s="21">
        <v>40</v>
      </c>
      <c r="BK102" s="21">
        <v>5</v>
      </c>
      <c r="BL102" s="21">
        <v>80</v>
      </c>
      <c r="BM102" s="21">
        <v>70</v>
      </c>
      <c r="BN102" s="42">
        <v>20</v>
      </c>
      <c r="BO102" s="21">
        <v>20</v>
      </c>
      <c r="BP102" s="41">
        <f t="shared" si="35"/>
        <v>45</v>
      </c>
      <c r="BQ102" s="41">
        <f>BK102+BL102</f>
        <v>85</v>
      </c>
      <c r="BR102" s="78">
        <f t="shared" si="37"/>
        <v>40</v>
      </c>
      <c r="BS102" s="78">
        <f t="shared" si="38"/>
        <v>170</v>
      </c>
      <c r="BT102" s="42" t="s">
        <v>114</v>
      </c>
      <c r="BU102" s="50"/>
      <c r="BV102" s="50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</row>
    <row r="103" spans="1:114" ht="12.75" customHeight="1" x14ac:dyDescent="0.2">
      <c r="A103" s="22" t="s">
        <v>380</v>
      </c>
      <c r="B103" s="49" t="s">
        <v>381</v>
      </c>
      <c r="C103" s="49" t="s">
        <v>382</v>
      </c>
      <c r="D103" s="28" t="s">
        <v>155</v>
      </c>
      <c r="E103" s="26" t="s">
        <v>156</v>
      </c>
      <c r="F103" s="22" t="s">
        <v>82</v>
      </c>
      <c r="G103" s="26" t="s">
        <v>83</v>
      </c>
      <c r="H103" s="26" t="s">
        <v>84</v>
      </c>
      <c r="I103" s="29" t="s">
        <v>96</v>
      </c>
      <c r="J103" s="28" t="s">
        <v>91</v>
      </c>
      <c r="K103" s="50">
        <v>25</v>
      </c>
      <c r="L103" s="21">
        <v>18</v>
      </c>
      <c r="M103" s="21">
        <v>6</v>
      </c>
      <c r="N103" s="31">
        <v>1</v>
      </c>
      <c r="O103" s="30">
        <f t="shared" si="23"/>
        <v>113</v>
      </c>
      <c r="P103" s="31">
        <v>82</v>
      </c>
      <c r="Q103" s="31">
        <v>26</v>
      </c>
      <c r="R103" s="31">
        <v>5</v>
      </c>
      <c r="S103" s="30">
        <f t="shared" si="17"/>
        <v>18</v>
      </c>
      <c r="T103" s="31">
        <v>0</v>
      </c>
      <c r="U103" s="31">
        <v>8</v>
      </c>
      <c r="V103" s="31">
        <v>8</v>
      </c>
      <c r="W103" s="31">
        <v>2</v>
      </c>
      <c r="X103" s="31">
        <v>0</v>
      </c>
      <c r="Y103" s="31">
        <v>0</v>
      </c>
      <c r="Z103" s="30">
        <f t="shared" si="18"/>
        <v>6</v>
      </c>
      <c r="AA103" s="31">
        <v>0</v>
      </c>
      <c r="AB103" s="31">
        <v>4</v>
      </c>
      <c r="AC103" s="31">
        <v>0</v>
      </c>
      <c r="AD103" s="31">
        <v>0</v>
      </c>
      <c r="AE103" s="31">
        <v>2</v>
      </c>
      <c r="AF103" s="31">
        <v>0</v>
      </c>
      <c r="AG103" s="30">
        <f t="shared" si="19"/>
        <v>1</v>
      </c>
      <c r="AH103" s="31">
        <v>0</v>
      </c>
      <c r="AI103" s="31">
        <v>1</v>
      </c>
      <c r="AJ103" s="31">
        <v>0</v>
      </c>
      <c r="AK103" s="31">
        <v>0</v>
      </c>
      <c r="AL103" s="31">
        <v>0</v>
      </c>
      <c r="AM103" s="31">
        <v>0</v>
      </c>
      <c r="AN103" s="32">
        <f>(Z103+AG103)/K103</f>
        <v>0.28000000000000003</v>
      </c>
      <c r="AO103" s="32">
        <f t="shared" si="42"/>
        <v>0.04</v>
      </c>
      <c r="AP103" s="25" t="s">
        <v>87</v>
      </c>
      <c r="AQ103" s="26" t="s">
        <v>88</v>
      </c>
      <c r="AR103" s="33" t="s">
        <v>96</v>
      </c>
      <c r="AS103" s="47" t="s">
        <v>91</v>
      </c>
      <c r="AT103" s="33" t="s">
        <v>99</v>
      </c>
      <c r="AU103" s="47" t="s">
        <v>175</v>
      </c>
      <c r="AV103" s="48"/>
      <c r="AW103" s="34"/>
      <c r="AX103" s="34"/>
      <c r="AY103" s="34">
        <v>1.7</v>
      </c>
      <c r="AZ103" s="34">
        <v>0.66872500000000001</v>
      </c>
      <c r="BA103" s="36"/>
      <c r="BB103" s="36"/>
      <c r="BC103" s="37">
        <f t="shared" si="41"/>
        <v>2.368725</v>
      </c>
      <c r="BD103" s="35" t="s">
        <v>113</v>
      </c>
      <c r="BE103" s="38"/>
      <c r="BF103" s="38"/>
      <c r="BG103" s="38"/>
      <c r="BH103" s="39">
        <f t="shared" si="9"/>
        <v>2.368725</v>
      </c>
      <c r="BI103" s="40">
        <f t="shared" si="43"/>
        <v>9.4749E-2</v>
      </c>
      <c r="BJ103" s="21">
        <v>50</v>
      </c>
      <c r="BK103" s="21">
        <v>20</v>
      </c>
      <c r="BL103" s="21">
        <v>0</v>
      </c>
      <c r="BM103" s="21">
        <v>10</v>
      </c>
      <c r="BN103" s="21">
        <v>0</v>
      </c>
      <c r="BO103" s="21">
        <v>20</v>
      </c>
      <c r="BP103" s="41">
        <f t="shared" si="35"/>
        <v>70</v>
      </c>
      <c r="BQ103" s="41">
        <f t="shared" ref="BQ103:BQ127" si="44">BL103+BM103</f>
        <v>10</v>
      </c>
      <c r="BR103" s="78">
        <f t="shared" si="37"/>
        <v>20</v>
      </c>
      <c r="BS103" s="78">
        <f t="shared" si="38"/>
        <v>100</v>
      </c>
      <c r="BT103" s="42" t="s">
        <v>100</v>
      </c>
      <c r="BU103" s="50"/>
      <c r="BV103" s="50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</row>
    <row r="104" spans="1:114" ht="12.75" customHeight="1" x14ac:dyDescent="0.2">
      <c r="A104" s="21" t="s">
        <v>383</v>
      </c>
      <c r="B104" s="33" t="s">
        <v>384</v>
      </c>
      <c r="C104" s="33" t="s">
        <v>385</v>
      </c>
      <c r="D104" s="49" t="s">
        <v>320</v>
      </c>
      <c r="E104" s="26" t="s">
        <v>156</v>
      </c>
      <c r="F104" s="21" t="s">
        <v>110</v>
      </c>
      <c r="G104" s="47" t="s">
        <v>84</v>
      </c>
      <c r="H104" s="47" t="s">
        <v>84</v>
      </c>
      <c r="I104" s="29" t="s">
        <v>90</v>
      </c>
      <c r="J104" s="28" t="s">
        <v>91</v>
      </c>
      <c r="K104" s="61">
        <v>40</v>
      </c>
      <c r="L104" s="21">
        <v>28</v>
      </c>
      <c r="M104" s="21">
        <v>9</v>
      </c>
      <c r="N104" s="21">
        <v>3</v>
      </c>
      <c r="O104" s="30">
        <f t="shared" si="23"/>
        <v>196</v>
      </c>
      <c r="P104" s="21">
        <v>140</v>
      </c>
      <c r="Q104" s="21">
        <v>43</v>
      </c>
      <c r="R104" s="21">
        <v>13</v>
      </c>
      <c r="S104" s="30">
        <f t="shared" si="17"/>
        <v>28</v>
      </c>
      <c r="T104" s="21">
        <v>0</v>
      </c>
      <c r="U104" s="21">
        <v>12</v>
      </c>
      <c r="V104" s="21">
        <v>11</v>
      </c>
      <c r="W104" s="21">
        <v>5</v>
      </c>
      <c r="X104" s="21">
        <v>0</v>
      </c>
      <c r="Y104" s="21">
        <v>0</v>
      </c>
      <c r="Z104" s="30">
        <f t="shared" si="18"/>
        <v>9</v>
      </c>
      <c r="AA104" s="21">
        <v>0</v>
      </c>
      <c r="AB104" s="21">
        <v>6</v>
      </c>
      <c r="AC104" s="21">
        <v>2</v>
      </c>
      <c r="AD104" s="21">
        <v>0</v>
      </c>
      <c r="AE104" s="21">
        <v>1</v>
      </c>
      <c r="AF104" s="21">
        <v>0</v>
      </c>
      <c r="AG104" s="30">
        <f t="shared" si="19"/>
        <v>3</v>
      </c>
      <c r="AH104" s="21">
        <v>0</v>
      </c>
      <c r="AI104" s="21">
        <v>2</v>
      </c>
      <c r="AJ104" s="21">
        <v>1</v>
      </c>
      <c r="AK104" s="21">
        <v>0</v>
      </c>
      <c r="AL104" s="21">
        <v>0</v>
      </c>
      <c r="AM104" s="21">
        <v>0</v>
      </c>
      <c r="AN104" s="32">
        <f>(Z104+AG104)/K104</f>
        <v>0.3</v>
      </c>
      <c r="AO104" s="32">
        <f t="shared" si="42"/>
        <v>7.4999999999999997E-2</v>
      </c>
      <c r="AP104" s="25" t="s">
        <v>87</v>
      </c>
      <c r="AQ104" s="25" t="s">
        <v>88</v>
      </c>
      <c r="AR104" s="59" t="s">
        <v>90</v>
      </c>
      <c r="AS104" s="28" t="s">
        <v>91</v>
      </c>
      <c r="AT104" s="33" t="s">
        <v>96</v>
      </c>
      <c r="AU104" s="47" t="s">
        <v>131</v>
      </c>
      <c r="AV104" s="48"/>
      <c r="AW104" s="34"/>
      <c r="AX104" s="34">
        <v>1.5</v>
      </c>
      <c r="AY104" s="34">
        <v>1.4916</v>
      </c>
      <c r="AZ104" s="43"/>
      <c r="BA104" s="36"/>
      <c r="BB104" s="36"/>
      <c r="BC104" s="37">
        <f t="shared" si="41"/>
        <v>2.9916</v>
      </c>
      <c r="BD104" s="21" t="s">
        <v>113</v>
      </c>
      <c r="BE104" s="38"/>
      <c r="BF104" s="38">
        <v>0.8</v>
      </c>
      <c r="BG104" s="68"/>
      <c r="BH104" s="39">
        <f t="shared" si="9"/>
        <v>3.7915999999999999</v>
      </c>
      <c r="BI104" s="40">
        <f t="shared" si="43"/>
        <v>9.4789999999999999E-2</v>
      </c>
      <c r="BJ104" s="21">
        <v>50</v>
      </c>
      <c r="BK104" s="21">
        <v>35</v>
      </c>
      <c r="BL104" s="21">
        <v>50</v>
      </c>
      <c r="BM104" s="21">
        <v>30</v>
      </c>
      <c r="BN104" s="21">
        <v>20</v>
      </c>
      <c r="BO104" s="21">
        <v>20</v>
      </c>
      <c r="BP104" s="41">
        <f t="shared" si="35"/>
        <v>85</v>
      </c>
      <c r="BQ104" s="41">
        <f t="shared" si="44"/>
        <v>80</v>
      </c>
      <c r="BR104" s="41">
        <f t="shared" si="37"/>
        <v>40</v>
      </c>
      <c r="BS104" s="41">
        <f t="shared" si="38"/>
        <v>205</v>
      </c>
      <c r="BT104" s="42" t="s">
        <v>92</v>
      </c>
      <c r="BU104" s="61"/>
      <c r="BV104" s="61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</row>
    <row r="105" spans="1:114" ht="12.75" customHeight="1" x14ac:dyDescent="0.2">
      <c r="A105" s="22" t="s">
        <v>386</v>
      </c>
      <c r="B105" s="49" t="s">
        <v>78</v>
      </c>
      <c r="C105" s="27" t="s">
        <v>387</v>
      </c>
      <c r="D105" s="27" t="s">
        <v>155</v>
      </c>
      <c r="E105" s="26" t="s">
        <v>156</v>
      </c>
      <c r="F105" s="22" t="s">
        <v>82</v>
      </c>
      <c r="G105" s="25" t="s">
        <v>125</v>
      </c>
      <c r="H105" s="25" t="s">
        <v>388</v>
      </c>
      <c r="I105" s="47" t="s">
        <v>90</v>
      </c>
      <c r="J105" s="33" t="s">
        <v>89</v>
      </c>
      <c r="K105" s="61">
        <v>6</v>
      </c>
      <c r="L105" s="31">
        <v>4</v>
      </c>
      <c r="M105" s="31">
        <v>1</v>
      </c>
      <c r="N105" s="31">
        <v>1</v>
      </c>
      <c r="O105" s="30">
        <f t="shared" si="23"/>
        <v>28</v>
      </c>
      <c r="P105" s="31">
        <v>20</v>
      </c>
      <c r="Q105" s="31">
        <v>4</v>
      </c>
      <c r="R105" s="31">
        <v>4</v>
      </c>
      <c r="S105" s="30">
        <f>SUM(T105:W105)</f>
        <v>4</v>
      </c>
      <c r="T105" s="31">
        <v>0</v>
      </c>
      <c r="U105" s="31">
        <v>1</v>
      </c>
      <c r="V105" s="31">
        <v>2</v>
      </c>
      <c r="W105" s="31">
        <v>1</v>
      </c>
      <c r="X105" s="31">
        <v>0</v>
      </c>
      <c r="Y105" s="31">
        <v>0</v>
      </c>
      <c r="Z105" s="30">
        <f t="shared" si="18"/>
        <v>1</v>
      </c>
      <c r="AA105" s="31">
        <v>0</v>
      </c>
      <c r="AB105" s="31">
        <v>1</v>
      </c>
      <c r="AC105" s="31">
        <v>0</v>
      </c>
      <c r="AD105" s="31">
        <v>0</v>
      </c>
      <c r="AE105" s="31">
        <v>0</v>
      </c>
      <c r="AF105" s="31">
        <v>0</v>
      </c>
      <c r="AG105" s="30">
        <f>SUM(AH105:AJ105)</f>
        <v>1</v>
      </c>
      <c r="AH105" s="31">
        <v>0</v>
      </c>
      <c r="AI105" s="31">
        <v>1</v>
      </c>
      <c r="AJ105" s="31">
        <v>0</v>
      </c>
      <c r="AK105" s="31">
        <v>0</v>
      </c>
      <c r="AL105" s="31">
        <v>0</v>
      </c>
      <c r="AM105" s="31">
        <v>0</v>
      </c>
      <c r="AN105" s="32">
        <f>(M105+N105)/K105</f>
        <v>0.33333333333333331</v>
      </c>
      <c r="AO105" s="32">
        <f t="shared" si="42"/>
        <v>0.16666666666666666</v>
      </c>
      <c r="AP105" s="25" t="s">
        <v>87</v>
      </c>
      <c r="AQ105" s="25" t="s">
        <v>88</v>
      </c>
      <c r="AR105" s="47" t="s">
        <v>90</v>
      </c>
      <c r="AS105" s="33" t="s">
        <v>89</v>
      </c>
      <c r="AT105" s="47" t="s">
        <v>96</v>
      </c>
      <c r="AU105" s="33" t="s">
        <v>150</v>
      </c>
      <c r="AV105" s="48"/>
      <c r="AW105" s="34"/>
      <c r="AX105" s="34">
        <v>0.58799999999999997</v>
      </c>
      <c r="AY105" s="34"/>
      <c r="AZ105" s="34"/>
      <c r="BA105" s="36"/>
      <c r="BB105" s="36"/>
      <c r="BC105" s="37">
        <f t="shared" si="41"/>
        <v>0.58799999999999997</v>
      </c>
      <c r="BD105" s="35"/>
      <c r="BE105" s="38"/>
      <c r="BF105" s="38"/>
      <c r="BG105" s="38"/>
      <c r="BH105" s="39">
        <f t="shared" si="9"/>
        <v>0.58799999999999997</v>
      </c>
      <c r="BI105" s="40">
        <f t="shared" si="43"/>
        <v>9.799999999999999E-2</v>
      </c>
      <c r="BJ105" s="21">
        <v>50</v>
      </c>
      <c r="BK105" s="21">
        <v>20</v>
      </c>
      <c r="BL105" s="21">
        <v>10</v>
      </c>
      <c r="BM105" s="21">
        <v>30</v>
      </c>
      <c r="BN105" s="21">
        <v>0</v>
      </c>
      <c r="BO105" s="21">
        <v>20</v>
      </c>
      <c r="BP105" s="41">
        <f t="shared" si="35"/>
        <v>70</v>
      </c>
      <c r="BQ105" s="41">
        <f t="shared" si="44"/>
        <v>40</v>
      </c>
      <c r="BR105" s="41">
        <f t="shared" si="37"/>
        <v>20</v>
      </c>
      <c r="BS105" s="41">
        <f t="shared" si="38"/>
        <v>130</v>
      </c>
      <c r="BT105" s="42" t="s">
        <v>100</v>
      </c>
      <c r="BU105" s="61"/>
      <c r="BV105" s="61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</row>
    <row r="106" spans="1:114" ht="12" customHeight="1" x14ac:dyDescent="0.2">
      <c r="A106" s="22" t="s">
        <v>389</v>
      </c>
      <c r="B106" s="49" t="s">
        <v>390</v>
      </c>
      <c r="C106" s="27" t="s">
        <v>391</v>
      </c>
      <c r="D106" s="27" t="s">
        <v>280</v>
      </c>
      <c r="E106" s="26" t="s">
        <v>124</v>
      </c>
      <c r="F106" s="22" t="s">
        <v>82</v>
      </c>
      <c r="G106" s="25" t="s">
        <v>83</v>
      </c>
      <c r="H106" s="25" t="s">
        <v>84</v>
      </c>
      <c r="I106" s="47" t="s">
        <v>188</v>
      </c>
      <c r="J106" s="33" t="s">
        <v>131</v>
      </c>
      <c r="K106" s="61">
        <v>34</v>
      </c>
      <c r="L106" s="31">
        <v>28</v>
      </c>
      <c r="M106" s="31">
        <v>5</v>
      </c>
      <c r="N106" s="31">
        <v>1</v>
      </c>
      <c r="O106" s="30">
        <f t="shared" si="23"/>
        <v>158</v>
      </c>
      <c r="P106" s="31">
        <v>130</v>
      </c>
      <c r="Q106" s="31">
        <v>24</v>
      </c>
      <c r="R106" s="31">
        <v>4</v>
      </c>
      <c r="S106" s="30">
        <f t="shared" ref="S106:S127" si="45">SUM(T106:Y106)</f>
        <v>28</v>
      </c>
      <c r="T106" s="31">
        <v>0</v>
      </c>
      <c r="U106" s="31">
        <v>12</v>
      </c>
      <c r="V106" s="31">
        <v>14</v>
      </c>
      <c r="W106" s="31">
        <v>2</v>
      </c>
      <c r="X106" s="31">
        <v>0</v>
      </c>
      <c r="Y106" s="31">
        <v>0</v>
      </c>
      <c r="Z106" s="30">
        <f t="shared" si="18"/>
        <v>5</v>
      </c>
      <c r="AA106" s="31">
        <v>0</v>
      </c>
      <c r="AB106" s="31">
        <v>4</v>
      </c>
      <c r="AC106" s="31">
        <v>0</v>
      </c>
      <c r="AD106" s="31">
        <v>0</v>
      </c>
      <c r="AE106" s="31">
        <v>1</v>
      </c>
      <c r="AF106" s="31">
        <v>0</v>
      </c>
      <c r="AG106" s="30">
        <f t="shared" ref="AG106:AG124" si="46">SUM(AH106:AM106)</f>
        <v>1</v>
      </c>
      <c r="AH106" s="31">
        <v>0</v>
      </c>
      <c r="AI106" s="31">
        <v>1</v>
      </c>
      <c r="AJ106" s="31">
        <v>0</v>
      </c>
      <c r="AK106" s="31">
        <v>0</v>
      </c>
      <c r="AL106" s="31">
        <v>0</v>
      </c>
      <c r="AM106" s="31">
        <v>0</v>
      </c>
      <c r="AN106" s="32">
        <f>(Z106+AG106)/K106</f>
        <v>0.17647058823529413</v>
      </c>
      <c r="AO106" s="32">
        <f t="shared" si="42"/>
        <v>2.9411764705882353E-2</v>
      </c>
      <c r="AP106" s="25" t="s">
        <v>87</v>
      </c>
      <c r="AQ106" s="25" t="s">
        <v>88</v>
      </c>
      <c r="AR106" s="47" t="s">
        <v>85</v>
      </c>
      <c r="AS106" s="33" t="s">
        <v>97</v>
      </c>
      <c r="AT106" s="47" t="s">
        <v>90</v>
      </c>
      <c r="AU106" s="33" t="s">
        <v>97</v>
      </c>
      <c r="AV106" s="48">
        <v>1.64518345</v>
      </c>
      <c r="AW106" s="34"/>
      <c r="AX106" s="34"/>
      <c r="AY106" s="34"/>
      <c r="AZ106" s="34"/>
      <c r="BA106" s="36"/>
      <c r="BB106" s="36"/>
      <c r="BC106" s="37">
        <f t="shared" si="41"/>
        <v>1.64518345</v>
      </c>
      <c r="BD106" s="35" t="s">
        <v>113</v>
      </c>
      <c r="BE106" s="38"/>
      <c r="BF106" s="38">
        <v>1.8</v>
      </c>
      <c r="BG106" s="38">
        <v>1.2999999999999999E-2</v>
      </c>
      <c r="BH106" s="39">
        <f t="shared" si="9"/>
        <v>3.4581834499999999</v>
      </c>
      <c r="BI106" s="40">
        <f t="shared" si="43"/>
        <v>0.10171127794117647</v>
      </c>
      <c r="BJ106" s="21">
        <v>20</v>
      </c>
      <c r="BK106" s="21">
        <v>40</v>
      </c>
      <c r="BL106" s="21">
        <v>30</v>
      </c>
      <c r="BM106" s="21">
        <v>70</v>
      </c>
      <c r="BN106" s="21">
        <v>0</v>
      </c>
      <c r="BO106" s="21">
        <v>10</v>
      </c>
      <c r="BP106" s="41">
        <f t="shared" si="35"/>
        <v>60</v>
      </c>
      <c r="BQ106" s="41">
        <f t="shared" si="44"/>
        <v>100</v>
      </c>
      <c r="BR106" s="41">
        <f t="shared" si="37"/>
        <v>10</v>
      </c>
      <c r="BS106" s="41">
        <f t="shared" si="38"/>
        <v>170</v>
      </c>
      <c r="BT106" s="42" t="s">
        <v>114</v>
      </c>
      <c r="BU106" s="61"/>
      <c r="BV106" s="61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</row>
    <row r="107" spans="1:114" ht="12.75" customHeight="1" x14ac:dyDescent="0.2">
      <c r="A107" s="22" t="s">
        <v>392</v>
      </c>
      <c r="B107" s="27" t="s">
        <v>393</v>
      </c>
      <c r="C107" s="27" t="s">
        <v>394</v>
      </c>
      <c r="D107" s="27" t="s">
        <v>280</v>
      </c>
      <c r="E107" s="26" t="s">
        <v>124</v>
      </c>
      <c r="F107" s="22" t="s">
        <v>110</v>
      </c>
      <c r="G107" s="25" t="s">
        <v>84</v>
      </c>
      <c r="H107" s="25" t="s">
        <v>84</v>
      </c>
      <c r="I107" s="56" t="s">
        <v>90</v>
      </c>
      <c r="J107" s="26" t="s">
        <v>136</v>
      </c>
      <c r="K107" s="61">
        <v>23</v>
      </c>
      <c r="L107" s="31">
        <v>0</v>
      </c>
      <c r="M107" s="31">
        <v>19</v>
      </c>
      <c r="N107" s="31">
        <v>4</v>
      </c>
      <c r="O107" s="30">
        <f t="shared" si="23"/>
        <v>64</v>
      </c>
      <c r="P107" s="31">
        <v>0</v>
      </c>
      <c r="Q107" s="31">
        <v>54</v>
      </c>
      <c r="R107" s="31">
        <v>10</v>
      </c>
      <c r="S107" s="30">
        <f t="shared" si="45"/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31">
        <v>0</v>
      </c>
      <c r="Z107" s="30">
        <f t="shared" si="18"/>
        <v>19</v>
      </c>
      <c r="AA107" s="31">
        <v>11</v>
      </c>
      <c r="AB107" s="31">
        <v>8</v>
      </c>
      <c r="AC107" s="31">
        <v>0</v>
      </c>
      <c r="AD107" s="31">
        <v>0</v>
      </c>
      <c r="AE107" s="31">
        <v>0</v>
      </c>
      <c r="AF107" s="31">
        <v>0</v>
      </c>
      <c r="AG107" s="30">
        <f t="shared" si="46"/>
        <v>4</v>
      </c>
      <c r="AH107" s="31">
        <v>3</v>
      </c>
      <c r="AI107" s="31">
        <v>1</v>
      </c>
      <c r="AJ107" s="31">
        <v>0</v>
      </c>
      <c r="AK107" s="31">
        <v>0</v>
      </c>
      <c r="AL107" s="31">
        <v>0</v>
      </c>
      <c r="AM107" s="31">
        <v>0</v>
      </c>
      <c r="AN107" s="32">
        <f>(Z107+AG107)/K107</f>
        <v>1</v>
      </c>
      <c r="AO107" s="32">
        <f t="shared" si="42"/>
        <v>0.17391304347826086</v>
      </c>
      <c r="AP107" s="25" t="s">
        <v>87</v>
      </c>
      <c r="AQ107" s="25" t="s">
        <v>88</v>
      </c>
      <c r="AR107" s="25" t="s">
        <v>90</v>
      </c>
      <c r="AS107" s="25" t="s">
        <v>136</v>
      </c>
      <c r="AT107" s="25" t="s">
        <v>96</v>
      </c>
      <c r="AU107" s="25" t="s">
        <v>126</v>
      </c>
      <c r="AV107" s="48"/>
      <c r="AW107" s="35"/>
      <c r="AX107" s="35">
        <v>1</v>
      </c>
      <c r="AY107" s="35">
        <v>0.57922700000000005</v>
      </c>
      <c r="AZ107" s="36"/>
      <c r="BA107" s="36"/>
      <c r="BB107" s="36"/>
      <c r="BC107" s="37">
        <f t="shared" si="41"/>
        <v>1.5792269999999999</v>
      </c>
      <c r="BD107" s="35"/>
      <c r="BE107" s="48"/>
      <c r="BF107" s="48">
        <v>0.6</v>
      </c>
      <c r="BG107" s="48"/>
      <c r="BH107" s="39">
        <f t="shared" si="9"/>
        <v>2.179227</v>
      </c>
      <c r="BI107" s="40">
        <f t="shared" si="43"/>
        <v>9.4749E-2</v>
      </c>
      <c r="BJ107" s="21">
        <v>20</v>
      </c>
      <c r="BK107" s="21">
        <v>40</v>
      </c>
      <c r="BL107" s="21">
        <v>0</v>
      </c>
      <c r="BM107" s="21">
        <v>30</v>
      </c>
      <c r="BN107" s="21">
        <v>20</v>
      </c>
      <c r="BO107" s="21">
        <v>30</v>
      </c>
      <c r="BP107" s="41">
        <f t="shared" si="35"/>
        <v>60</v>
      </c>
      <c r="BQ107" s="41">
        <f t="shared" si="44"/>
        <v>30</v>
      </c>
      <c r="BR107" s="41">
        <f t="shared" si="37"/>
        <v>50</v>
      </c>
      <c r="BS107" s="41">
        <f t="shared" si="38"/>
        <v>140</v>
      </c>
      <c r="BT107" s="42" t="s">
        <v>114</v>
      </c>
      <c r="BU107" s="61"/>
      <c r="BV107" s="61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</row>
    <row r="108" spans="1:114" ht="12.75" customHeight="1" x14ac:dyDescent="0.2">
      <c r="A108" s="22" t="s">
        <v>395</v>
      </c>
      <c r="B108" s="27" t="s">
        <v>396</v>
      </c>
      <c r="C108" s="27" t="s">
        <v>397</v>
      </c>
      <c r="D108" s="27" t="s">
        <v>108</v>
      </c>
      <c r="E108" s="26" t="s">
        <v>109</v>
      </c>
      <c r="F108" s="22" t="s">
        <v>82</v>
      </c>
      <c r="G108" s="25" t="s">
        <v>83</v>
      </c>
      <c r="H108" s="25" t="s">
        <v>84</v>
      </c>
      <c r="I108" s="56" t="s">
        <v>90</v>
      </c>
      <c r="J108" s="26" t="s">
        <v>119</v>
      </c>
      <c r="K108" s="79">
        <v>6</v>
      </c>
      <c r="L108" s="31">
        <v>6</v>
      </c>
      <c r="M108" s="31">
        <v>0</v>
      </c>
      <c r="N108" s="31">
        <v>0</v>
      </c>
      <c r="O108" s="30">
        <v>26</v>
      </c>
      <c r="P108" s="31">
        <v>26</v>
      </c>
      <c r="Q108" s="31">
        <v>0</v>
      </c>
      <c r="R108" s="31">
        <v>0</v>
      </c>
      <c r="S108" s="30">
        <f t="shared" si="45"/>
        <v>6</v>
      </c>
      <c r="T108" s="31">
        <v>0</v>
      </c>
      <c r="U108" s="31">
        <v>4</v>
      </c>
      <c r="V108" s="31">
        <v>2</v>
      </c>
      <c r="W108" s="31">
        <v>0</v>
      </c>
      <c r="X108" s="31">
        <v>0</v>
      </c>
      <c r="Y108" s="31">
        <v>0</v>
      </c>
      <c r="Z108" s="30">
        <f t="shared" si="18"/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0">
        <f t="shared" si="46"/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2">
        <f>(Z108+AG108)/K108</f>
        <v>0</v>
      </c>
      <c r="AO108" s="32">
        <f t="shared" si="42"/>
        <v>0</v>
      </c>
      <c r="AP108" s="25" t="s">
        <v>87</v>
      </c>
      <c r="AQ108" s="25" t="s">
        <v>88</v>
      </c>
      <c r="AR108" s="25" t="s">
        <v>90</v>
      </c>
      <c r="AS108" s="25" t="s">
        <v>119</v>
      </c>
      <c r="AT108" s="25" t="s">
        <v>96</v>
      </c>
      <c r="AU108" s="25" t="s">
        <v>119</v>
      </c>
      <c r="AV108" s="48"/>
      <c r="AW108" s="35"/>
      <c r="AX108" s="35">
        <v>0.56799999999999995</v>
      </c>
      <c r="AY108" s="36"/>
      <c r="AZ108" s="36"/>
      <c r="BA108" s="36"/>
      <c r="BB108" s="36"/>
      <c r="BC108" s="37">
        <f t="shared" si="41"/>
        <v>0.56799999999999995</v>
      </c>
      <c r="BD108" s="35" t="s">
        <v>113</v>
      </c>
      <c r="BE108" s="48"/>
      <c r="BF108" s="48"/>
      <c r="BG108" s="48"/>
      <c r="BH108" s="39">
        <f t="shared" si="9"/>
        <v>0.56799999999999995</v>
      </c>
      <c r="BI108" s="40">
        <f t="shared" si="43"/>
        <v>9.4666666666666663E-2</v>
      </c>
      <c r="BJ108" s="21">
        <v>30</v>
      </c>
      <c r="BK108" s="21">
        <v>25</v>
      </c>
      <c r="BL108" s="21">
        <v>0</v>
      </c>
      <c r="BM108" s="21">
        <v>10</v>
      </c>
      <c r="BN108" s="21">
        <v>0</v>
      </c>
      <c r="BO108" s="21">
        <v>20</v>
      </c>
      <c r="BP108" s="41">
        <f t="shared" si="35"/>
        <v>55</v>
      </c>
      <c r="BQ108" s="41">
        <f t="shared" si="44"/>
        <v>10</v>
      </c>
      <c r="BR108" s="41">
        <f t="shared" si="37"/>
        <v>20</v>
      </c>
      <c r="BS108" s="41">
        <f t="shared" si="38"/>
        <v>85</v>
      </c>
      <c r="BT108" s="42" t="s">
        <v>100</v>
      </c>
      <c r="BU108" s="79"/>
      <c r="BV108" s="79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</row>
    <row r="109" spans="1:114" ht="12.75" customHeight="1" x14ac:dyDescent="0.2">
      <c r="A109" s="21" t="s">
        <v>398</v>
      </c>
      <c r="B109" s="25" t="s">
        <v>399</v>
      </c>
      <c r="C109" s="26" t="s">
        <v>397</v>
      </c>
      <c r="D109" s="27" t="s">
        <v>108</v>
      </c>
      <c r="E109" s="26" t="s">
        <v>109</v>
      </c>
      <c r="F109" s="21" t="s">
        <v>110</v>
      </c>
      <c r="G109" s="25" t="s">
        <v>125</v>
      </c>
      <c r="H109" s="25" t="s">
        <v>125</v>
      </c>
      <c r="I109" s="29" t="s">
        <v>188</v>
      </c>
      <c r="J109" s="47" t="s">
        <v>131</v>
      </c>
      <c r="K109" s="61">
        <v>29</v>
      </c>
      <c r="L109" s="31">
        <v>21</v>
      </c>
      <c r="M109" s="31">
        <v>7</v>
      </c>
      <c r="N109" s="31">
        <v>1</v>
      </c>
      <c r="O109" s="30">
        <f t="shared" ref="O109:O124" si="47">SUM(P109:R109)</f>
        <v>132</v>
      </c>
      <c r="P109" s="31">
        <v>96</v>
      </c>
      <c r="Q109" s="31">
        <v>32</v>
      </c>
      <c r="R109" s="31">
        <v>4</v>
      </c>
      <c r="S109" s="30">
        <f t="shared" si="45"/>
        <v>21</v>
      </c>
      <c r="T109" s="31">
        <v>0</v>
      </c>
      <c r="U109" s="31">
        <v>11</v>
      </c>
      <c r="V109" s="31">
        <v>8</v>
      </c>
      <c r="W109" s="31">
        <v>2</v>
      </c>
      <c r="X109" s="31">
        <v>0</v>
      </c>
      <c r="Y109" s="31">
        <v>0</v>
      </c>
      <c r="Z109" s="30">
        <f t="shared" si="18"/>
        <v>7</v>
      </c>
      <c r="AA109" s="31">
        <v>0</v>
      </c>
      <c r="AB109" s="31">
        <v>6</v>
      </c>
      <c r="AC109" s="31">
        <v>0</v>
      </c>
      <c r="AD109" s="31">
        <v>0</v>
      </c>
      <c r="AE109" s="31">
        <v>1</v>
      </c>
      <c r="AF109" s="31">
        <v>0</v>
      </c>
      <c r="AG109" s="30">
        <f t="shared" si="46"/>
        <v>1</v>
      </c>
      <c r="AH109" s="31">
        <v>0</v>
      </c>
      <c r="AI109" s="31">
        <v>1</v>
      </c>
      <c r="AJ109" s="31">
        <v>0</v>
      </c>
      <c r="AK109" s="31">
        <v>0</v>
      </c>
      <c r="AL109" s="31">
        <v>0</v>
      </c>
      <c r="AM109" s="31">
        <v>0</v>
      </c>
      <c r="AN109" s="32">
        <f>(M109+N109)/K109</f>
        <v>0.27586206896551724</v>
      </c>
      <c r="AO109" s="32">
        <f t="shared" si="42"/>
        <v>3.4482758620689655E-2</v>
      </c>
      <c r="AP109" s="25" t="s">
        <v>87</v>
      </c>
      <c r="AQ109" s="25" t="s">
        <v>88</v>
      </c>
      <c r="AR109" s="33" t="s">
        <v>188</v>
      </c>
      <c r="AS109" s="47" t="s">
        <v>131</v>
      </c>
      <c r="AT109" s="33" t="s">
        <v>118</v>
      </c>
      <c r="AU109" s="47" t="s">
        <v>91</v>
      </c>
      <c r="AV109" s="48">
        <v>3.6852099799999998</v>
      </c>
      <c r="AW109" s="35"/>
      <c r="AX109" s="36"/>
      <c r="AY109" s="36"/>
      <c r="AZ109" s="36"/>
      <c r="BA109" s="36"/>
      <c r="BB109" s="36"/>
      <c r="BC109" s="37">
        <f t="shared" si="41"/>
        <v>3.6852099799999998</v>
      </c>
      <c r="BD109" s="21"/>
      <c r="BE109" s="21"/>
      <c r="BF109" s="21"/>
      <c r="BG109" s="21"/>
      <c r="BH109" s="39">
        <f t="shared" si="9"/>
        <v>3.6852099799999998</v>
      </c>
      <c r="BI109" s="40">
        <f t="shared" si="43"/>
        <v>0.12707620620689655</v>
      </c>
      <c r="BJ109" s="21">
        <v>30</v>
      </c>
      <c r="BK109" s="21">
        <v>25</v>
      </c>
      <c r="BL109" s="21">
        <v>80</v>
      </c>
      <c r="BM109" s="21">
        <v>70</v>
      </c>
      <c r="BN109" s="21">
        <v>0</v>
      </c>
      <c r="BO109" s="21">
        <v>20</v>
      </c>
      <c r="BP109" s="41">
        <f t="shared" si="35"/>
        <v>55</v>
      </c>
      <c r="BQ109" s="41">
        <f t="shared" si="44"/>
        <v>150</v>
      </c>
      <c r="BR109" s="41">
        <f t="shared" si="37"/>
        <v>20</v>
      </c>
      <c r="BS109" s="41">
        <f t="shared" si="38"/>
        <v>225</v>
      </c>
      <c r="BT109" s="42" t="s">
        <v>92</v>
      </c>
      <c r="BU109" s="61"/>
      <c r="BV109" s="61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</row>
    <row r="110" spans="1:114" ht="12.75" customHeight="1" x14ac:dyDescent="0.2">
      <c r="A110" s="21" t="s">
        <v>400</v>
      </c>
      <c r="B110" s="27" t="s">
        <v>401</v>
      </c>
      <c r="C110" s="28" t="s">
        <v>402</v>
      </c>
      <c r="D110" s="27" t="s">
        <v>80</v>
      </c>
      <c r="E110" s="26" t="s">
        <v>81</v>
      </c>
      <c r="F110" s="21" t="s">
        <v>110</v>
      </c>
      <c r="G110" s="27" t="s">
        <v>403</v>
      </c>
      <c r="H110" s="27" t="s">
        <v>403</v>
      </c>
      <c r="I110" s="80" t="s">
        <v>102</v>
      </c>
      <c r="J110" s="28" t="s">
        <v>91</v>
      </c>
      <c r="K110" s="30">
        <v>0</v>
      </c>
      <c r="L110" s="54">
        <v>0</v>
      </c>
      <c r="M110" s="54">
        <v>0</v>
      </c>
      <c r="N110" s="54">
        <v>0</v>
      </c>
      <c r="O110" s="30">
        <v>0</v>
      </c>
      <c r="P110" s="54">
        <v>125</v>
      </c>
      <c r="Q110" s="54">
        <v>40</v>
      </c>
      <c r="R110" s="54">
        <v>8</v>
      </c>
      <c r="S110" s="30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0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0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2">
        <v>0</v>
      </c>
      <c r="AO110" s="32">
        <v>0</v>
      </c>
      <c r="AP110" s="25" t="s">
        <v>87</v>
      </c>
      <c r="AQ110" s="27" t="s">
        <v>88</v>
      </c>
      <c r="AR110" s="27" t="s">
        <v>102</v>
      </c>
      <c r="AS110" s="28" t="s">
        <v>91</v>
      </c>
      <c r="AT110" s="27" t="s">
        <v>111</v>
      </c>
      <c r="AU110" s="28" t="s">
        <v>112</v>
      </c>
      <c r="AV110" s="48"/>
      <c r="AW110" s="35"/>
      <c r="AX110" s="35"/>
      <c r="AY110" s="36"/>
      <c r="AZ110" s="35"/>
      <c r="BA110" s="35">
        <v>0.2</v>
      </c>
      <c r="BB110" s="35">
        <v>3.524</v>
      </c>
      <c r="BC110" s="37">
        <f t="shared" si="41"/>
        <v>3.7240000000000002</v>
      </c>
      <c r="BD110" s="21"/>
      <c r="BE110" s="21"/>
      <c r="BF110" s="21"/>
      <c r="BG110" s="21"/>
      <c r="BH110" s="39">
        <f t="shared" si="9"/>
        <v>3.7240000000000002</v>
      </c>
      <c r="BI110" s="40">
        <f>BH110/BV110</f>
        <v>9.8000000000000004E-2</v>
      </c>
      <c r="BJ110" s="21">
        <v>40</v>
      </c>
      <c r="BK110" s="21">
        <v>20</v>
      </c>
      <c r="BL110" s="21">
        <v>50</v>
      </c>
      <c r="BM110" s="21">
        <v>30</v>
      </c>
      <c r="BN110" s="21">
        <v>0</v>
      </c>
      <c r="BO110" s="21">
        <v>20</v>
      </c>
      <c r="BP110" s="41">
        <f t="shared" si="35"/>
        <v>60</v>
      </c>
      <c r="BQ110" s="41">
        <f t="shared" si="44"/>
        <v>80</v>
      </c>
      <c r="BR110" s="41">
        <f t="shared" si="37"/>
        <v>20</v>
      </c>
      <c r="BS110" s="41">
        <f t="shared" si="38"/>
        <v>160</v>
      </c>
      <c r="BT110" s="42" t="s">
        <v>114</v>
      </c>
      <c r="BU110" s="156" t="s">
        <v>197</v>
      </c>
      <c r="BV110" s="156">
        <v>38</v>
      </c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</row>
    <row r="111" spans="1:114" ht="12.75" customHeight="1" x14ac:dyDescent="0.2">
      <c r="A111" s="23" t="s">
        <v>404</v>
      </c>
      <c r="B111" s="59" t="s">
        <v>405</v>
      </c>
      <c r="C111" s="59" t="s">
        <v>402</v>
      </c>
      <c r="D111" s="59" t="s">
        <v>80</v>
      </c>
      <c r="E111" s="26" t="s">
        <v>81</v>
      </c>
      <c r="F111" s="23" t="s">
        <v>110</v>
      </c>
      <c r="G111" s="47" t="s">
        <v>84</v>
      </c>
      <c r="H111" s="47" t="s">
        <v>84</v>
      </c>
      <c r="I111" s="47" t="s">
        <v>118</v>
      </c>
      <c r="J111" s="47" t="s">
        <v>131</v>
      </c>
      <c r="K111" s="61">
        <v>30</v>
      </c>
      <c r="L111" s="24">
        <v>14</v>
      </c>
      <c r="M111" s="24">
        <v>13</v>
      </c>
      <c r="N111" s="51">
        <v>3</v>
      </c>
      <c r="O111" s="30">
        <f t="shared" si="47"/>
        <v>124</v>
      </c>
      <c r="P111" s="51">
        <v>84</v>
      </c>
      <c r="Q111" s="51">
        <v>32</v>
      </c>
      <c r="R111" s="51">
        <v>8</v>
      </c>
      <c r="S111" s="30">
        <f t="shared" si="45"/>
        <v>14</v>
      </c>
      <c r="T111" s="51">
        <v>0</v>
      </c>
      <c r="U111" s="51">
        <v>6</v>
      </c>
      <c r="V111" s="51">
        <v>6</v>
      </c>
      <c r="W111" s="51">
        <v>2</v>
      </c>
      <c r="X111" s="51">
        <v>0</v>
      </c>
      <c r="Y111" s="51">
        <v>0</v>
      </c>
      <c r="Z111" s="30">
        <f t="shared" si="18"/>
        <v>13</v>
      </c>
      <c r="AA111" s="51">
        <v>0</v>
      </c>
      <c r="AB111" s="51">
        <v>5</v>
      </c>
      <c r="AC111" s="51">
        <v>2</v>
      </c>
      <c r="AD111" s="51">
        <v>0</v>
      </c>
      <c r="AE111" s="51">
        <v>6</v>
      </c>
      <c r="AF111" s="51">
        <v>0</v>
      </c>
      <c r="AG111" s="30">
        <f t="shared" si="46"/>
        <v>3</v>
      </c>
      <c r="AH111" s="51">
        <v>0</v>
      </c>
      <c r="AI111" s="51">
        <v>3</v>
      </c>
      <c r="AJ111" s="51">
        <v>0</v>
      </c>
      <c r="AK111" s="51">
        <v>0</v>
      </c>
      <c r="AL111" s="51">
        <v>0</v>
      </c>
      <c r="AM111" s="51">
        <v>0</v>
      </c>
      <c r="AN111" s="82">
        <f>(Z111+AG111)/K111</f>
        <v>0.53333333333333333</v>
      </c>
      <c r="AO111" s="32">
        <f>N111/K111</f>
        <v>0.1</v>
      </c>
      <c r="AP111" s="25" t="s">
        <v>87</v>
      </c>
      <c r="AQ111" s="47" t="s">
        <v>88</v>
      </c>
      <c r="AR111" s="47" t="s">
        <v>118</v>
      </c>
      <c r="AS111" s="47" t="s">
        <v>131</v>
      </c>
      <c r="AT111" s="47" t="s">
        <v>96</v>
      </c>
      <c r="AU111" s="59" t="s">
        <v>406</v>
      </c>
      <c r="AV111" s="48">
        <v>0.41</v>
      </c>
      <c r="AW111" s="108"/>
      <c r="AX111" s="34">
        <v>1.6319999999999999</v>
      </c>
      <c r="AY111" s="34">
        <v>0.2</v>
      </c>
      <c r="AZ111" s="34"/>
      <c r="BA111" s="36"/>
      <c r="BB111" s="36"/>
      <c r="BC111" s="37">
        <f t="shared" si="41"/>
        <v>2.242</v>
      </c>
      <c r="BD111" s="34" t="s">
        <v>113</v>
      </c>
      <c r="BE111" s="38"/>
      <c r="BF111" s="38">
        <v>0.6</v>
      </c>
      <c r="BG111" s="38"/>
      <c r="BH111" s="39">
        <f t="shared" si="9"/>
        <v>2.8420000000000001</v>
      </c>
      <c r="BI111" s="40">
        <f>BH111/K111</f>
        <v>9.4733333333333336E-2</v>
      </c>
      <c r="BJ111" s="21">
        <v>40</v>
      </c>
      <c r="BK111" s="21">
        <v>20</v>
      </c>
      <c r="BL111" s="21">
        <v>50</v>
      </c>
      <c r="BM111" s="21">
        <v>30</v>
      </c>
      <c r="BN111" s="21">
        <v>0</v>
      </c>
      <c r="BO111" s="21">
        <v>30</v>
      </c>
      <c r="BP111" s="41">
        <f t="shared" si="35"/>
        <v>60</v>
      </c>
      <c r="BQ111" s="41">
        <f t="shared" si="44"/>
        <v>80</v>
      </c>
      <c r="BR111" s="41">
        <f t="shared" si="37"/>
        <v>30</v>
      </c>
      <c r="BS111" s="41">
        <f t="shared" si="38"/>
        <v>170</v>
      </c>
      <c r="BT111" s="42" t="s">
        <v>114</v>
      </c>
      <c r="BU111" s="61"/>
      <c r="BV111" s="61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</row>
    <row r="112" spans="1:114" ht="12.75" customHeight="1" x14ac:dyDescent="0.2">
      <c r="A112" s="21" t="s">
        <v>407</v>
      </c>
      <c r="B112" s="27" t="s">
        <v>408</v>
      </c>
      <c r="C112" s="28" t="s">
        <v>402</v>
      </c>
      <c r="D112" s="27" t="s">
        <v>80</v>
      </c>
      <c r="E112" s="26" t="s">
        <v>81</v>
      </c>
      <c r="F112" s="21" t="s">
        <v>82</v>
      </c>
      <c r="G112" s="27" t="s">
        <v>83</v>
      </c>
      <c r="H112" s="27" t="s">
        <v>84</v>
      </c>
      <c r="I112" s="80" t="s">
        <v>118</v>
      </c>
      <c r="J112" s="28" t="s">
        <v>91</v>
      </c>
      <c r="K112" s="30">
        <v>36</v>
      </c>
      <c r="L112" s="54">
        <v>24</v>
      </c>
      <c r="M112" s="54">
        <v>10</v>
      </c>
      <c r="N112" s="54">
        <v>2</v>
      </c>
      <c r="O112" s="45">
        <f t="shared" si="47"/>
        <v>168</v>
      </c>
      <c r="P112" s="54">
        <v>112</v>
      </c>
      <c r="Q112" s="54">
        <v>48</v>
      </c>
      <c r="R112" s="54">
        <v>8</v>
      </c>
      <c r="S112" s="45">
        <f t="shared" si="45"/>
        <v>24</v>
      </c>
      <c r="T112" s="54">
        <v>0</v>
      </c>
      <c r="U112" s="54">
        <v>12</v>
      </c>
      <c r="V112" s="54">
        <v>8</v>
      </c>
      <c r="W112" s="54">
        <v>4</v>
      </c>
      <c r="X112" s="54">
        <v>0</v>
      </c>
      <c r="Y112" s="54">
        <v>0</v>
      </c>
      <c r="Z112" s="45">
        <f t="shared" si="18"/>
        <v>10</v>
      </c>
      <c r="AA112" s="54">
        <v>0</v>
      </c>
      <c r="AB112" s="54">
        <v>8</v>
      </c>
      <c r="AC112" s="54">
        <v>0</v>
      </c>
      <c r="AD112" s="54">
        <v>0</v>
      </c>
      <c r="AE112" s="54">
        <v>2</v>
      </c>
      <c r="AF112" s="54">
        <v>0</v>
      </c>
      <c r="AG112" s="45">
        <f t="shared" si="46"/>
        <v>2</v>
      </c>
      <c r="AH112" s="54">
        <v>0</v>
      </c>
      <c r="AI112" s="54">
        <v>2</v>
      </c>
      <c r="AJ112" s="54">
        <v>0</v>
      </c>
      <c r="AK112" s="54">
        <v>0</v>
      </c>
      <c r="AL112" s="54">
        <v>0</v>
      </c>
      <c r="AM112" s="54">
        <v>0</v>
      </c>
      <c r="AN112" s="32">
        <f>(Z112+AG112)/K112</f>
        <v>0.33333333333333331</v>
      </c>
      <c r="AO112" s="32">
        <f>N112/K112</f>
        <v>5.5555555555555552E-2</v>
      </c>
      <c r="AP112" s="25" t="s">
        <v>87</v>
      </c>
      <c r="AQ112" s="27" t="s">
        <v>88</v>
      </c>
      <c r="AR112" s="27" t="s">
        <v>118</v>
      </c>
      <c r="AS112" s="28" t="s">
        <v>91</v>
      </c>
      <c r="AT112" s="27" t="s">
        <v>90</v>
      </c>
      <c r="AU112" s="28" t="s">
        <v>119</v>
      </c>
      <c r="AV112" s="48"/>
      <c r="AW112" s="35">
        <v>1</v>
      </c>
      <c r="AX112" s="35">
        <v>2.010964</v>
      </c>
      <c r="AY112" s="35"/>
      <c r="AZ112" s="35"/>
      <c r="BA112" s="36"/>
      <c r="BB112" s="36"/>
      <c r="BC112" s="37">
        <f t="shared" si="41"/>
        <v>3.010964</v>
      </c>
      <c r="BD112" s="21"/>
      <c r="BE112" s="21"/>
      <c r="BF112" s="38">
        <v>0.4</v>
      </c>
      <c r="BG112" s="21"/>
      <c r="BH112" s="39">
        <f t="shared" si="9"/>
        <v>3.4109639999999999</v>
      </c>
      <c r="BI112" s="40">
        <f>BH112/K112</f>
        <v>9.4749E-2</v>
      </c>
      <c r="BJ112" s="21">
        <v>40</v>
      </c>
      <c r="BK112" s="21">
        <v>20</v>
      </c>
      <c r="BL112" s="21">
        <v>30</v>
      </c>
      <c r="BM112" s="21">
        <v>30</v>
      </c>
      <c r="BN112" s="21">
        <v>0</v>
      </c>
      <c r="BO112" s="21">
        <v>20</v>
      </c>
      <c r="BP112" s="41">
        <f t="shared" si="35"/>
        <v>60</v>
      </c>
      <c r="BQ112" s="41">
        <f t="shared" si="44"/>
        <v>60</v>
      </c>
      <c r="BR112" s="41">
        <f t="shared" si="37"/>
        <v>20</v>
      </c>
      <c r="BS112" s="41">
        <f t="shared" si="38"/>
        <v>140</v>
      </c>
      <c r="BT112" s="42" t="s">
        <v>114</v>
      </c>
      <c r="BU112" s="30"/>
      <c r="BV112" s="30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</row>
    <row r="113" spans="1:114" ht="12.75" customHeight="1" x14ac:dyDescent="0.2">
      <c r="A113" s="21" t="s">
        <v>409</v>
      </c>
      <c r="B113" s="27" t="s">
        <v>410</v>
      </c>
      <c r="C113" s="28" t="s">
        <v>402</v>
      </c>
      <c r="D113" s="27" t="s">
        <v>80</v>
      </c>
      <c r="E113" s="26" t="s">
        <v>81</v>
      </c>
      <c r="F113" s="21" t="s">
        <v>110</v>
      </c>
      <c r="G113" s="27" t="s">
        <v>403</v>
      </c>
      <c r="H113" s="27" t="s">
        <v>403</v>
      </c>
      <c r="I113" s="80" t="s">
        <v>102</v>
      </c>
      <c r="J113" s="28" t="s">
        <v>175</v>
      </c>
      <c r="K113" s="30">
        <v>0</v>
      </c>
      <c r="L113" s="54">
        <v>0</v>
      </c>
      <c r="M113" s="54">
        <v>0</v>
      </c>
      <c r="N113" s="54">
        <v>0</v>
      </c>
      <c r="O113" s="30">
        <v>0</v>
      </c>
      <c r="P113" s="54">
        <v>83</v>
      </c>
      <c r="Q113" s="54">
        <v>26</v>
      </c>
      <c r="R113" s="54">
        <v>4</v>
      </c>
      <c r="S113" s="30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31">
        <v>0</v>
      </c>
      <c r="Z113" s="30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30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2">
        <v>0</v>
      </c>
      <c r="AO113" s="32">
        <v>0</v>
      </c>
      <c r="AP113" s="25" t="s">
        <v>87</v>
      </c>
      <c r="AQ113" s="27" t="s">
        <v>88</v>
      </c>
      <c r="AR113" s="27" t="s">
        <v>102</v>
      </c>
      <c r="AS113" s="28" t="s">
        <v>86</v>
      </c>
      <c r="AT113" s="27" t="s">
        <v>111</v>
      </c>
      <c r="AU113" s="28" t="s">
        <v>86</v>
      </c>
      <c r="AV113" s="48"/>
      <c r="AW113" s="35"/>
      <c r="AX113" s="35"/>
      <c r="AY113" s="35"/>
      <c r="AZ113" s="35"/>
      <c r="BA113" s="35">
        <v>0.3</v>
      </c>
      <c r="BB113" s="35">
        <v>2.15</v>
      </c>
      <c r="BC113" s="37">
        <f t="shared" si="41"/>
        <v>2.4499999999999997</v>
      </c>
      <c r="BD113" s="21"/>
      <c r="BE113" s="21"/>
      <c r="BF113" s="21"/>
      <c r="BG113" s="21"/>
      <c r="BH113" s="39">
        <f t="shared" si="9"/>
        <v>2.4499999999999997</v>
      </c>
      <c r="BI113" s="40">
        <f>BH113/BV113</f>
        <v>9.799999999999999E-2</v>
      </c>
      <c r="BJ113" s="21">
        <v>40</v>
      </c>
      <c r="BK113" s="21">
        <v>20</v>
      </c>
      <c r="BL113" s="21">
        <v>50</v>
      </c>
      <c r="BM113" s="21">
        <v>10</v>
      </c>
      <c r="BN113" s="21">
        <v>0</v>
      </c>
      <c r="BO113" s="21">
        <v>20</v>
      </c>
      <c r="BP113" s="41">
        <f t="shared" si="35"/>
        <v>60</v>
      </c>
      <c r="BQ113" s="41">
        <f t="shared" si="44"/>
        <v>60</v>
      </c>
      <c r="BR113" s="41">
        <f t="shared" si="37"/>
        <v>20</v>
      </c>
      <c r="BS113" s="41">
        <f t="shared" si="38"/>
        <v>140</v>
      </c>
      <c r="BT113" s="42" t="s">
        <v>114</v>
      </c>
      <c r="BU113" s="156" t="s">
        <v>182</v>
      </c>
      <c r="BV113" s="156">
        <v>25</v>
      </c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</row>
    <row r="114" spans="1:114" ht="12.75" customHeight="1" x14ac:dyDescent="0.2">
      <c r="A114" s="22" t="s">
        <v>411</v>
      </c>
      <c r="B114" s="28" t="s">
        <v>412</v>
      </c>
      <c r="C114" s="28" t="s">
        <v>135</v>
      </c>
      <c r="D114" s="28" t="s">
        <v>135</v>
      </c>
      <c r="E114" s="26" t="s">
        <v>109</v>
      </c>
      <c r="F114" s="22" t="s">
        <v>110</v>
      </c>
      <c r="G114" s="28" t="s">
        <v>84</v>
      </c>
      <c r="H114" s="28" t="s">
        <v>84</v>
      </c>
      <c r="I114" s="59" t="s">
        <v>102</v>
      </c>
      <c r="J114" s="59" t="s">
        <v>91</v>
      </c>
      <c r="K114" s="45">
        <v>0</v>
      </c>
      <c r="L114" s="31">
        <v>0</v>
      </c>
      <c r="M114" s="31">
        <v>0</v>
      </c>
      <c r="N114" s="31">
        <v>0</v>
      </c>
      <c r="O114" s="30">
        <v>0</v>
      </c>
      <c r="P114" s="31">
        <v>0</v>
      </c>
      <c r="Q114" s="31">
        <v>0</v>
      </c>
      <c r="R114" s="31">
        <v>8</v>
      </c>
      <c r="S114" s="30">
        <v>0</v>
      </c>
      <c r="T114" s="31">
        <v>0</v>
      </c>
      <c r="U114" s="31">
        <v>0</v>
      </c>
      <c r="V114" s="31">
        <v>0</v>
      </c>
      <c r="W114" s="31">
        <v>0</v>
      </c>
      <c r="X114" s="31">
        <v>0</v>
      </c>
      <c r="Y114" s="31">
        <v>0</v>
      </c>
      <c r="Z114" s="30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30">
        <v>0</v>
      </c>
      <c r="AH114" s="31">
        <v>0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2">
        <v>0</v>
      </c>
      <c r="AO114" s="32">
        <v>0</v>
      </c>
      <c r="AP114" s="25" t="s">
        <v>87</v>
      </c>
      <c r="AQ114" s="25" t="s">
        <v>88</v>
      </c>
      <c r="AR114" s="59" t="s">
        <v>102</v>
      </c>
      <c r="AS114" s="59" t="s">
        <v>91</v>
      </c>
      <c r="AT114" s="59" t="s">
        <v>111</v>
      </c>
      <c r="AU114" s="33" t="s">
        <v>112</v>
      </c>
      <c r="AV114" s="48"/>
      <c r="AW114" s="34"/>
      <c r="AX114" s="34"/>
      <c r="AY114" s="34"/>
      <c r="AZ114" s="34"/>
      <c r="BA114" s="34">
        <v>0.189498</v>
      </c>
      <c r="BB114" s="36"/>
      <c r="BC114" s="37">
        <f t="shared" si="41"/>
        <v>0.189498</v>
      </c>
      <c r="BD114" s="34" t="s">
        <v>113</v>
      </c>
      <c r="BE114" s="38"/>
      <c r="BF114" s="38"/>
      <c r="BG114" s="38"/>
      <c r="BH114" s="39">
        <f t="shared" si="9"/>
        <v>0.189498</v>
      </c>
      <c r="BI114" s="40">
        <f>BH114/BV114</f>
        <v>9.4749E-2</v>
      </c>
      <c r="BJ114" s="21">
        <v>30</v>
      </c>
      <c r="BK114" s="21">
        <v>50</v>
      </c>
      <c r="BL114" s="21">
        <v>50</v>
      </c>
      <c r="BM114" s="21">
        <v>10</v>
      </c>
      <c r="BN114" s="21">
        <v>20</v>
      </c>
      <c r="BO114" s="21">
        <v>30</v>
      </c>
      <c r="BP114" s="41">
        <f t="shared" si="35"/>
        <v>80</v>
      </c>
      <c r="BQ114" s="41">
        <f t="shared" si="44"/>
        <v>60</v>
      </c>
      <c r="BR114" s="41">
        <f t="shared" si="37"/>
        <v>50</v>
      </c>
      <c r="BS114" s="41">
        <f t="shared" si="38"/>
        <v>190</v>
      </c>
      <c r="BT114" s="42" t="s">
        <v>92</v>
      </c>
      <c r="BU114" s="157" t="s">
        <v>413</v>
      </c>
      <c r="BV114" s="157">
        <v>2</v>
      </c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</row>
    <row r="115" spans="1:114" ht="12.75" customHeight="1" x14ac:dyDescent="0.2">
      <c r="A115" s="22" t="s">
        <v>414</v>
      </c>
      <c r="B115" s="27" t="s">
        <v>415</v>
      </c>
      <c r="C115" s="27" t="s">
        <v>135</v>
      </c>
      <c r="D115" s="27" t="s">
        <v>135</v>
      </c>
      <c r="E115" s="26" t="s">
        <v>109</v>
      </c>
      <c r="F115" s="22" t="s">
        <v>82</v>
      </c>
      <c r="G115" s="25" t="s">
        <v>83</v>
      </c>
      <c r="H115" s="25" t="s">
        <v>84</v>
      </c>
      <c r="I115" s="56" t="s">
        <v>102</v>
      </c>
      <c r="J115" s="26" t="s">
        <v>91</v>
      </c>
      <c r="K115" s="45">
        <v>0</v>
      </c>
      <c r="L115" s="31">
        <v>0</v>
      </c>
      <c r="M115" s="31">
        <v>0</v>
      </c>
      <c r="N115" s="31">
        <v>0</v>
      </c>
      <c r="O115" s="30">
        <v>0</v>
      </c>
      <c r="P115" s="31">
        <v>101</v>
      </c>
      <c r="Q115" s="31">
        <v>38</v>
      </c>
      <c r="R115" s="31">
        <v>4</v>
      </c>
      <c r="S115" s="30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v>0</v>
      </c>
      <c r="Z115" s="30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0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2">
        <v>0</v>
      </c>
      <c r="AO115" s="32">
        <v>0</v>
      </c>
      <c r="AP115" s="25" t="s">
        <v>87</v>
      </c>
      <c r="AQ115" s="25" t="s">
        <v>88</v>
      </c>
      <c r="AR115" s="59" t="s">
        <v>102</v>
      </c>
      <c r="AS115" s="59" t="s">
        <v>91</v>
      </c>
      <c r="AT115" s="59" t="s">
        <v>111</v>
      </c>
      <c r="AU115" s="33" t="s">
        <v>112</v>
      </c>
      <c r="AV115" s="48"/>
      <c r="AW115" s="34"/>
      <c r="AX115" s="108"/>
      <c r="AZ115" s="34"/>
      <c r="BA115" s="34">
        <v>0.2</v>
      </c>
      <c r="BB115" s="34">
        <v>2.8319999999999999</v>
      </c>
      <c r="BC115" s="37">
        <f t="shared" si="41"/>
        <v>3.032</v>
      </c>
      <c r="BD115" s="34" t="s">
        <v>113</v>
      </c>
      <c r="BE115" s="38"/>
      <c r="BF115" s="38"/>
      <c r="BG115" s="38"/>
      <c r="BH115" s="39">
        <f t="shared" si="9"/>
        <v>3.032</v>
      </c>
      <c r="BI115" s="40">
        <f>BH115/BV115</f>
        <v>9.4750000000000001E-2</v>
      </c>
      <c r="BJ115" s="21">
        <v>30</v>
      </c>
      <c r="BK115" s="21">
        <v>50</v>
      </c>
      <c r="BL115" s="21">
        <v>30</v>
      </c>
      <c r="BM115" s="21">
        <v>30</v>
      </c>
      <c r="BN115" s="21">
        <v>0</v>
      </c>
      <c r="BO115" s="21">
        <v>20</v>
      </c>
      <c r="BP115" s="41">
        <f t="shared" si="35"/>
        <v>80</v>
      </c>
      <c r="BQ115" s="41">
        <f t="shared" si="44"/>
        <v>60</v>
      </c>
      <c r="BR115" s="41">
        <f t="shared" si="37"/>
        <v>20</v>
      </c>
      <c r="BS115" s="41">
        <f t="shared" si="38"/>
        <v>160</v>
      </c>
      <c r="BT115" s="42" t="s">
        <v>114</v>
      </c>
      <c r="BU115" s="157" t="s">
        <v>416</v>
      </c>
      <c r="BV115" s="157">
        <v>32</v>
      </c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</row>
    <row r="116" spans="1:114" ht="12.75" customHeight="1" x14ac:dyDescent="0.2">
      <c r="A116" s="22" t="s">
        <v>417</v>
      </c>
      <c r="B116" s="27" t="s">
        <v>418</v>
      </c>
      <c r="C116" s="27" t="s">
        <v>135</v>
      </c>
      <c r="D116" s="27" t="s">
        <v>135</v>
      </c>
      <c r="E116" s="26" t="s">
        <v>109</v>
      </c>
      <c r="F116" s="22" t="s">
        <v>82</v>
      </c>
      <c r="G116" s="25" t="s">
        <v>83</v>
      </c>
      <c r="H116" s="25" t="s">
        <v>84</v>
      </c>
      <c r="I116" s="56" t="s">
        <v>102</v>
      </c>
      <c r="J116" s="26" t="s">
        <v>91</v>
      </c>
      <c r="K116" s="45">
        <v>0</v>
      </c>
      <c r="L116" s="31">
        <v>0</v>
      </c>
      <c r="M116" s="31">
        <v>0</v>
      </c>
      <c r="N116" s="43">
        <v>0</v>
      </c>
      <c r="O116" s="30">
        <v>0</v>
      </c>
      <c r="P116" s="43">
        <v>132</v>
      </c>
      <c r="Q116" s="43">
        <v>42</v>
      </c>
      <c r="R116" s="43">
        <v>40</v>
      </c>
      <c r="S116" s="30">
        <v>0</v>
      </c>
      <c r="T116" s="31">
        <v>0</v>
      </c>
      <c r="U116" s="31">
        <v>0</v>
      </c>
      <c r="V116" s="31">
        <v>0</v>
      </c>
      <c r="W116" s="31">
        <v>0</v>
      </c>
      <c r="X116" s="31">
        <v>0</v>
      </c>
      <c r="Y116" s="31">
        <v>0</v>
      </c>
      <c r="Z116" s="30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30">
        <v>0</v>
      </c>
      <c r="AH116" s="31">
        <v>0</v>
      </c>
      <c r="AI116" s="31">
        <v>0</v>
      </c>
      <c r="AJ116" s="31">
        <v>0</v>
      </c>
      <c r="AK116" s="31">
        <v>0</v>
      </c>
      <c r="AL116" s="31">
        <v>0</v>
      </c>
      <c r="AM116" s="31">
        <v>0</v>
      </c>
      <c r="AN116" s="32">
        <v>0</v>
      </c>
      <c r="AO116" s="32">
        <v>0</v>
      </c>
      <c r="AP116" s="25" t="s">
        <v>87</v>
      </c>
      <c r="AQ116" s="25" t="s">
        <v>88</v>
      </c>
      <c r="AR116" s="56" t="s">
        <v>102</v>
      </c>
      <c r="AS116" s="26" t="s">
        <v>131</v>
      </c>
      <c r="AT116" s="25" t="s">
        <v>111</v>
      </c>
      <c r="AU116" s="25" t="s">
        <v>126</v>
      </c>
      <c r="AV116" s="48"/>
      <c r="AW116" s="107"/>
      <c r="AX116" s="34"/>
      <c r="AY116" s="34"/>
      <c r="AZ116" s="34"/>
      <c r="BA116" s="34">
        <v>0.2</v>
      </c>
      <c r="BB116" s="34">
        <v>3.58996</v>
      </c>
      <c r="BC116" s="37">
        <f t="shared" si="41"/>
        <v>3.7899600000000002</v>
      </c>
      <c r="BD116" s="34" t="s">
        <v>113</v>
      </c>
      <c r="BE116" s="38"/>
      <c r="BF116" s="38"/>
      <c r="BG116" s="38"/>
      <c r="BH116" s="39">
        <f t="shared" si="9"/>
        <v>3.7899600000000002</v>
      </c>
      <c r="BI116" s="40">
        <f>BH116/BV116</f>
        <v>9.4749E-2</v>
      </c>
      <c r="BJ116" s="21">
        <v>30</v>
      </c>
      <c r="BK116" s="21">
        <v>50</v>
      </c>
      <c r="BL116" s="21">
        <v>10</v>
      </c>
      <c r="BM116" s="21">
        <v>10</v>
      </c>
      <c r="BN116" s="21">
        <v>20</v>
      </c>
      <c r="BO116" s="21">
        <v>20</v>
      </c>
      <c r="BP116" s="41">
        <f t="shared" si="35"/>
        <v>80</v>
      </c>
      <c r="BQ116" s="41">
        <f t="shared" si="44"/>
        <v>20</v>
      </c>
      <c r="BR116" s="41">
        <f t="shared" si="37"/>
        <v>40</v>
      </c>
      <c r="BS116" s="41">
        <f t="shared" si="38"/>
        <v>140</v>
      </c>
      <c r="BT116" s="42" t="s">
        <v>114</v>
      </c>
      <c r="BU116" s="157" t="s">
        <v>132</v>
      </c>
      <c r="BV116" s="157">
        <v>40</v>
      </c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</row>
    <row r="117" spans="1:114" ht="12.75" customHeight="1" x14ac:dyDescent="0.2">
      <c r="A117" s="22" t="s">
        <v>419</v>
      </c>
      <c r="B117" s="59" t="s">
        <v>420</v>
      </c>
      <c r="C117" s="27" t="s">
        <v>135</v>
      </c>
      <c r="D117" s="27" t="s">
        <v>135</v>
      </c>
      <c r="E117" s="26" t="s">
        <v>109</v>
      </c>
      <c r="F117" s="22" t="s">
        <v>82</v>
      </c>
      <c r="G117" s="25" t="s">
        <v>125</v>
      </c>
      <c r="H117" s="25" t="s">
        <v>95</v>
      </c>
      <c r="I117" s="56" t="s">
        <v>85</v>
      </c>
      <c r="J117" s="26" t="s">
        <v>97</v>
      </c>
      <c r="K117" s="61">
        <v>29</v>
      </c>
      <c r="L117" s="31">
        <v>29</v>
      </c>
      <c r="M117" s="31">
        <v>0</v>
      </c>
      <c r="N117" s="31">
        <v>0</v>
      </c>
      <c r="O117" s="45">
        <f t="shared" si="47"/>
        <v>116</v>
      </c>
      <c r="P117" s="31">
        <v>116</v>
      </c>
      <c r="Q117" s="31">
        <v>0</v>
      </c>
      <c r="R117" s="31">
        <v>0</v>
      </c>
      <c r="S117" s="45">
        <f t="shared" si="45"/>
        <v>29</v>
      </c>
      <c r="T117" s="31">
        <v>0</v>
      </c>
      <c r="U117" s="31">
        <v>29</v>
      </c>
      <c r="V117" s="31">
        <v>0</v>
      </c>
      <c r="W117" s="31">
        <v>0</v>
      </c>
      <c r="X117" s="31">
        <v>0</v>
      </c>
      <c r="Y117" s="31">
        <v>0</v>
      </c>
      <c r="Z117" s="45">
        <f t="shared" si="18"/>
        <v>0</v>
      </c>
      <c r="AA117" s="31">
        <v>0</v>
      </c>
      <c r="AB117" s="31">
        <v>0</v>
      </c>
      <c r="AC117" s="31">
        <v>0</v>
      </c>
      <c r="AD117" s="31">
        <v>0</v>
      </c>
      <c r="AE117" s="31">
        <v>0</v>
      </c>
      <c r="AF117" s="31">
        <v>0</v>
      </c>
      <c r="AG117" s="45">
        <f t="shared" si="46"/>
        <v>0</v>
      </c>
      <c r="AH117" s="31">
        <v>0</v>
      </c>
      <c r="AI117" s="31">
        <v>0</v>
      </c>
      <c r="AJ117" s="31">
        <v>0</v>
      </c>
      <c r="AK117" s="31">
        <v>0</v>
      </c>
      <c r="AL117" s="31">
        <v>0</v>
      </c>
      <c r="AM117" s="31">
        <v>0</v>
      </c>
      <c r="AN117" s="32">
        <f>(M117+N117)/K117</f>
        <v>0</v>
      </c>
      <c r="AO117" s="32">
        <f t="shared" ref="AO117:AO122" si="48">N117/K117</f>
        <v>0</v>
      </c>
      <c r="AP117" s="25" t="s">
        <v>98</v>
      </c>
      <c r="AQ117" s="27" t="s">
        <v>88</v>
      </c>
      <c r="AR117" s="25" t="s">
        <v>85</v>
      </c>
      <c r="AS117" s="25" t="s">
        <v>150</v>
      </c>
      <c r="AT117" s="25" t="s">
        <v>118</v>
      </c>
      <c r="AU117" s="25" t="s">
        <v>136</v>
      </c>
      <c r="AV117" s="48"/>
      <c r="AW117" s="35">
        <v>2.3879161899999999</v>
      </c>
      <c r="AX117" s="35"/>
      <c r="AY117" s="36"/>
      <c r="AZ117" s="36"/>
      <c r="BA117" s="36"/>
      <c r="BB117" s="36"/>
      <c r="BC117" s="37">
        <f t="shared" si="41"/>
        <v>2.3879161899999999</v>
      </c>
      <c r="BD117" s="35"/>
      <c r="BE117" s="48"/>
      <c r="BF117" s="48"/>
      <c r="BG117" s="48"/>
      <c r="BH117" s="39">
        <f t="shared" si="9"/>
        <v>2.3879161899999999</v>
      </c>
      <c r="BI117" s="40">
        <f t="shared" ref="BI117:BI122" si="49">BH117/K117</f>
        <v>8.2341937586206893E-2</v>
      </c>
      <c r="BJ117" s="21">
        <v>30</v>
      </c>
      <c r="BK117" s="21">
        <v>50</v>
      </c>
      <c r="BL117" s="21">
        <v>40</v>
      </c>
      <c r="BM117" s="21">
        <v>70</v>
      </c>
      <c r="BN117" s="21">
        <v>0</v>
      </c>
      <c r="BO117" s="21">
        <v>10</v>
      </c>
      <c r="BP117" s="41">
        <f t="shared" si="35"/>
        <v>80</v>
      </c>
      <c r="BQ117" s="41">
        <f t="shared" si="44"/>
        <v>110</v>
      </c>
      <c r="BR117" s="41">
        <f t="shared" si="37"/>
        <v>10</v>
      </c>
      <c r="BS117" s="41">
        <f t="shared" si="38"/>
        <v>200</v>
      </c>
      <c r="BT117" s="42" t="s">
        <v>92</v>
      </c>
      <c r="BU117" s="61"/>
      <c r="BV117" s="61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</row>
    <row r="118" spans="1:114" ht="12.75" customHeight="1" x14ac:dyDescent="0.2">
      <c r="A118" s="22" t="s">
        <v>421</v>
      </c>
      <c r="B118" s="59" t="s">
        <v>422</v>
      </c>
      <c r="C118" s="27" t="s">
        <v>135</v>
      </c>
      <c r="D118" s="27" t="s">
        <v>135</v>
      </c>
      <c r="E118" s="26" t="s">
        <v>109</v>
      </c>
      <c r="F118" s="22" t="s">
        <v>82</v>
      </c>
      <c r="G118" s="25" t="s">
        <v>125</v>
      </c>
      <c r="H118" s="25" t="s">
        <v>125</v>
      </c>
      <c r="I118" s="56" t="s">
        <v>85</v>
      </c>
      <c r="J118" s="26" t="s">
        <v>97</v>
      </c>
      <c r="K118" s="61">
        <v>12</v>
      </c>
      <c r="L118" s="31">
        <v>8</v>
      </c>
      <c r="M118" s="31">
        <v>4</v>
      </c>
      <c r="N118" s="31">
        <v>0</v>
      </c>
      <c r="O118" s="45">
        <f t="shared" si="47"/>
        <v>57</v>
      </c>
      <c r="P118" s="31">
        <v>35</v>
      </c>
      <c r="Q118" s="31">
        <v>22</v>
      </c>
      <c r="R118" s="31">
        <v>0</v>
      </c>
      <c r="S118" s="45">
        <f t="shared" si="45"/>
        <v>8</v>
      </c>
      <c r="T118" s="31">
        <v>0</v>
      </c>
      <c r="U118" s="31">
        <v>5</v>
      </c>
      <c r="V118" s="31">
        <v>3</v>
      </c>
      <c r="W118" s="31">
        <v>0</v>
      </c>
      <c r="X118" s="31">
        <v>0</v>
      </c>
      <c r="Y118" s="31">
        <v>0</v>
      </c>
      <c r="Z118" s="45">
        <f t="shared" si="18"/>
        <v>4</v>
      </c>
      <c r="AA118" s="31">
        <v>0</v>
      </c>
      <c r="AB118" s="31">
        <v>2</v>
      </c>
      <c r="AC118" s="31">
        <v>0</v>
      </c>
      <c r="AD118" s="31">
        <v>0</v>
      </c>
      <c r="AE118" s="31">
        <v>2</v>
      </c>
      <c r="AF118" s="31">
        <v>0</v>
      </c>
      <c r="AG118" s="45">
        <f t="shared" si="46"/>
        <v>0</v>
      </c>
      <c r="AH118" s="31">
        <v>0</v>
      </c>
      <c r="AI118" s="31">
        <v>0</v>
      </c>
      <c r="AJ118" s="31">
        <v>0</v>
      </c>
      <c r="AK118" s="31">
        <v>0</v>
      </c>
      <c r="AL118" s="31">
        <v>0</v>
      </c>
      <c r="AM118" s="31">
        <v>0</v>
      </c>
      <c r="AN118" s="32">
        <f>(M118+N118)/K118</f>
        <v>0.33333333333333331</v>
      </c>
      <c r="AO118" s="32">
        <f t="shared" si="48"/>
        <v>0</v>
      </c>
      <c r="AP118" s="25" t="s">
        <v>87</v>
      </c>
      <c r="AQ118" s="27" t="s">
        <v>88</v>
      </c>
      <c r="AR118" s="25" t="s">
        <v>85</v>
      </c>
      <c r="AS118" s="25" t="s">
        <v>150</v>
      </c>
      <c r="AT118" s="25" t="s">
        <v>118</v>
      </c>
      <c r="AU118" s="25" t="s">
        <v>136</v>
      </c>
      <c r="AV118" s="48"/>
      <c r="AW118" s="35">
        <v>1.4680488700000001</v>
      </c>
      <c r="AX118" s="35"/>
      <c r="AY118" s="36"/>
      <c r="AZ118" s="36"/>
      <c r="BA118" s="36"/>
      <c r="BB118" s="36"/>
      <c r="BC118" s="37">
        <f t="shared" si="41"/>
        <v>1.4680488700000001</v>
      </c>
      <c r="BD118" s="35"/>
      <c r="BE118" s="48"/>
      <c r="BF118" s="48"/>
      <c r="BG118" s="119"/>
      <c r="BH118" s="39">
        <f t="shared" si="9"/>
        <v>1.4680488700000001</v>
      </c>
      <c r="BI118" s="40">
        <f t="shared" si="49"/>
        <v>0.12233740583333334</v>
      </c>
      <c r="BJ118" s="21">
        <v>30</v>
      </c>
      <c r="BK118" s="21">
        <v>50</v>
      </c>
      <c r="BL118" s="21">
        <v>40</v>
      </c>
      <c r="BM118" s="21">
        <v>70</v>
      </c>
      <c r="BN118" s="21">
        <v>0</v>
      </c>
      <c r="BO118" s="54">
        <v>20</v>
      </c>
      <c r="BP118" s="41">
        <f t="shared" si="35"/>
        <v>80</v>
      </c>
      <c r="BQ118" s="41">
        <f t="shared" si="44"/>
        <v>110</v>
      </c>
      <c r="BR118" s="55">
        <f t="shared" si="37"/>
        <v>20</v>
      </c>
      <c r="BS118" s="55">
        <f t="shared" si="38"/>
        <v>210</v>
      </c>
      <c r="BT118" s="42" t="s">
        <v>92</v>
      </c>
      <c r="BU118" s="61"/>
      <c r="BV118" s="61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</row>
    <row r="119" spans="1:114" ht="12.75" customHeight="1" x14ac:dyDescent="0.2">
      <c r="A119" s="22" t="s">
        <v>423</v>
      </c>
      <c r="B119" s="59" t="s">
        <v>424</v>
      </c>
      <c r="C119" s="27" t="s">
        <v>135</v>
      </c>
      <c r="D119" s="27" t="s">
        <v>135</v>
      </c>
      <c r="E119" s="26" t="s">
        <v>109</v>
      </c>
      <c r="F119" s="22" t="s">
        <v>82</v>
      </c>
      <c r="G119" s="25" t="s">
        <v>125</v>
      </c>
      <c r="H119" s="25" t="s">
        <v>95</v>
      </c>
      <c r="I119" s="56" t="s">
        <v>90</v>
      </c>
      <c r="J119" s="26" t="s">
        <v>91</v>
      </c>
      <c r="K119" s="61">
        <v>9</v>
      </c>
      <c r="L119" s="31">
        <v>9</v>
      </c>
      <c r="M119" s="31">
        <v>0</v>
      </c>
      <c r="N119" s="31">
        <v>0</v>
      </c>
      <c r="O119" s="45">
        <f t="shared" si="47"/>
        <v>36</v>
      </c>
      <c r="P119" s="31">
        <v>36</v>
      </c>
      <c r="Q119" s="31">
        <v>0</v>
      </c>
      <c r="R119" s="31">
        <v>0</v>
      </c>
      <c r="S119" s="45">
        <f t="shared" si="45"/>
        <v>9</v>
      </c>
      <c r="T119" s="31">
        <v>0</v>
      </c>
      <c r="U119" s="31">
        <v>9</v>
      </c>
      <c r="V119" s="31">
        <v>0</v>
      </c>
      <c r="W119" s="31">
        <v>0</v>
      </c>
      <c r="X119" s="31">
        <v>0</v>
      </c>
      <c r="Y119" s="31">
        <v>0</v>
      </c>
      <c r="Z119" s="45">
        <f t="shared" si="18"/>
        <v>0</v>
      </c>
      <c r="AA119" s="31">
        <v>0</v>
      </c>
      <c r="AB119" s="31">
        <v>0</v>
      </c>
      <c r="AC119" s="31">
        <v>0</v>
      </c>
      <c r="AD119" s="31">
        <v>0</v>
      </c>
      <c r="AE119" s="31">
        <v>0</v>
      </c>
      <c r="AF119" s="31">
        <v>0</v>
      </c>
      <c r="AG119" s="45">
        <f t="shared" si="46"/>
        <v>0</v>
      </c>
      <c r="AH119" s="31">
        <v>0</v>
      </c>
      <c r="AI119" s="31">
        <v>0</v>
      </c>
      <c r="AJ119" s="31">
        <v>0</v>
      </c>
      <c r="AK119" s="31">
        <v>0</v>
      </c>
      <c r="AL119" s="31">
        <v>0</v>
      </c>
      <c r="AM119" s="31">
        <v>0</v>
      </c>
      <c r="AN119" s="32">
        <f>(M119+N119)/K119</f>
        <v>0</v>
      </c>
      <c r="AO119" s="32">
        <f t="shared" si="48"/>
        <v>0</v>
      </c>
      <c r="AP119" s="25" t="s">
        <v>98</v>
      </c>
      <c r="AQ119" s="27" t="s">
        <v>88</v>
      </c>
      <c r="AR119" s="25" t="s">
        <v>90</v>
      </c>
      <c r="AS119" s="25" t="s">
        <v>91</v>
      </c>
      <c r="AT119" s="25" t="s">
        <v>96</v>
      </c>
      <c r="AU119" s="25" t="s">
        <v>126</v>
      </c>
      <c r="AV119" s="48"/>
      <c r="AW119" s="35"/>
      <c r="AX119" s="35">
        <v>0.623</v>
      </c>
      <c r="AY119" s="35"/>
      <c r="AZ119" s="36"/>
      <c r="BA119" s="36"/>
      <c r="BB119" s="36"/>
      <c r="BC119" s="37">
        <f t="shared" si="41"/>
        <v>0.623</v>
      </c>
      <c r="BD119" s="35"/>
      <c r="BE119" s="48"/>
      <c r="BF119" s="48"/>
      <c r="BG119" s="48"/>
      <c r="BH119" s="39">
        <f t="shared" si="9"/>
        <v>0.623</v>
      </c>
      <c r="BI119" s="40">
        <f t="shared" si="49"/>
        <v>6.9222222222222227E-2</v>
      </c>
      <c r="BJ119" s="21">
        <v>30</v>
      </c>
      <c r="BK119" s="21">
        <v>50</v>
      </c>
      <c r="BL119" s="21">
        <v>40</v>
      </c>
      <c r="BM119" s="21">
        <v>70</v>
      </c>
      <c r="BN119" s="21">
        <v>0</v>
      </c>
      <c r="BO119" s="21">
        <v>10</v>
      </c>
      <c r="BP119" s="41">
        <f t="shared" si="35"/>
        <v>80</v>
      </c>
      <c r="BQ119" s="41">
        <f t="shared" si="44"/>
        <v>110</v>
      </c>
      <c r="BR119" s="41">
        <f t="shared" si="37"/>
        <v>10</v>
      </c>
      <c r="BS119" s="41">
        <f t="shared" si="38"/>
        <v>200</v>
      </c>
      <c r="BT119" s="42" t="s">
        <v>92</v>
      </c>
      <c r="BU119" s="61"/>
      <c r="BV119" s="61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</row>
    <row r="120" spans="1:114" ht="12.75" customHeight="1" x14ac:dyDescent="0.2">
      <c r="A120" s="22" t="s">
        <v>425</v>
      </c>
      <c r="B120" s="59" t="s">
        <v>426</v>
      </c>
      <c r="C120" s="27" t="s">
        <v>135</v>
      </c>
      <c r="D120" s="27" t="s">
        <v>135</v>
      </c>
      <c r="E120" s="26" t="s">
        <v>109</v>
      </c>
      <c r="F120" s="22" t="s">
        <v>82</v>
      </c>
      <c r="G120" s="25" t="s">
        <v>125</v>
      </c>
      <c r="H120" s="25" t="s">
        <v>125</v>
      </c>
      <c r="I120" s="56" t="s">
        <v>90</v>
      </c>
      <c r="J120" s="26" t="s">
        <v>91</v>
      </c>
      <c r="K120" s="61">
        <v>19</v>
      </c>
      <c r="L120" s="31">
        <v>11</v>
      </c>
      <c r="M120" s="31">
        <v>8</v>
      </c>
      <c r="N120" s="31">
        <v>0</v>
      </c>
      <c r="O120" s="45">
        <f t="shared" si="47"/>
        <v>76</v>
      </c>
      <c r="P120" s="31">
        <v>44</v>
      </c>
      <c r="Q120" s="31">
        <v>32</v>
      </c>
      <c r="R120" s="31">
        <v>0</v>
      </c>
      <c r="S120" s="45">
        <f t="shared" si="45"/>
        <v>11</v>
      </c>
      <c r="T120" s="31">
        <v>0</v>
      </c>
      <c r="U120" s="31">
        <v>11</v>
      </c>
      <c r="V120" s="31">
        <v>0</v>
      </c>
      <c r="W120" s="31">
        <v>0</v>
      </c>
      <c r="X120" s="31">
        <v>0</v>
      </c>
      <c r="Y120" s="31">
        <v>0</v>
      </c>
      <c r="Z120" s="45">
        <f t="shared" si="18"/>
        <v>8</v>
      </c>
      <c r="AA120" s="31">
        <v>0</v>
      </c>
      <c r="AB120" s="31">
        <v>8</v>
      </c>
      <c r="AC120" s="31">
        <v>0</v>
      </c>
      <c r="AD120" s="31">
        <v>0</v>
      </c>
      <c r="AE120" s="31">
        <v>0</v>
      </c>
      <c r="AF120" s="31">
        <v>0</v>
      </c>
      <c r="AG120" s="45">
        <f t="shared" si="46"/>
        <v>0</v>
      </c>
      <c r="AH120" s="31">
        <v>0</v>
      </c>
      <c r="AI120" s="31">
        <v>0</v>
      </c>
      <c r="AJ120" s="31">
        <v>0</v>
      </c>
      <c r="AK120" s="31">
        <v>0</v>
      </c>
      <c r="AL120" s="31">
        <v>0</v>
      </c>
      <c r="AM120" s="31">
        <v>0</v>
      </c>
      <c r="AN120" s="32">
        <f>(M120+N120)/K120</f>
        <v>0.42105263157894735</v>
      </c>
      <c r="AO120" s="32">
        <f t="shared" si="48"/>
        <v>0</v>
      </c>
      <c r="AP120" s="25" t="s">
        <v>87</v>
      </c>
      <c r="AQ120" s="27" t="s">
        <v>88</v>
      </c>
      <c r="AR120" s="33" t="s">
        <v>90</v>
      </c>
      <c r="AS120" s="33" t="s">
        <v>91</v>
      </c>
      <c r="AT120" s="33" t="s">
        <v>96</v>
      </c>
      <c r="AU120" s="33" t="s">
        <v>126</v>
      </c>
      <c r="AV120" s="48"/>
      <c r="AW120" s="35"/>
      <c r="AX120" s="35">
        <v>1.861</v>
      </c>
      <c r="AY120" s="35"/>
      <c r="AZ120" s="36"/>
      <c r="BA120" s="36"/>
      <c r="BB120" s="36"/>
      <c r="BC120" s="37">
        <f t="shared" si="41"/>
        <v>1.861</v>
      </c>
      <c r="BD120" s="35"/>
      <c r="BE120" s="48"/>
      <c r="BF120" s="48"/>
      <c r="BG120" s="48"/>
      <c r="BH120" s="39">
        <f t="shared" si="9"/>
        <v>1.861</v>
      </c>
      <c r="BI120" s="40">
        <f t="shared" si="49"/>
        <v>9.794736842105263E-2</v>
      </c>
      <c r="BJ120" s="21">
        <v>30</v>
      </c>
      <c r="BK120" s="21">
        <v>50</v>
      </c>
      <c r="BL120" s="21">
        <v>40</v>
      </c>
      <c r="BM120" s="21">
        <v>70</v>
      </c>
      <c r="BN120" s="21">
        <v>0</v>
      </c>
      <c r="BO120" s="54">
        <v>20</v>
      </c>
      <c r="BP120" s="41">
        <f t="shared" si="35"/>
        <v>80</v>
      </c>
      <c r="BQ120" s="41">
        <f t="shared" si="44"/>
        <v>110</v>
      </c>
      <c r="BR120" s="55">
        <f t="shared" si="37"/>
        <v>20</v>
      </c>
      <c r="BS120" s="55">
        <f t="shared" si="38"/>
        <v>210</v>
      </c>
      <c r="BT120" s="42" t="s">
        <v>92</v>
      </c>
      <c r="BU120" s="61"/>
      <c r="BV120" s="61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</row>
    <row r="121" spans="1:114" ht="12.75" customHeight="1" x14ac:dyDescent="0.2">
      <c r="A121" s="21" t="s">
        <v>427</v>
      </c>
      <c r="B121" s="26" t="s">
        <v>428</v>
      </c>
      <c r="C121" s="26" t="s">
        <v>429</v>
      </c>
      <c r="D121" s="26" t="s">
        <v>135</v>
      </c>
      <c r="E121" s="26" t="s">
        <v>109</v>
      </c>
      <c r="F121" s="21" t="s">
        <v>82</v>
      </c>
      <c r="G121" s="26" t="s">
        <v>83</v>
      </c>
      <c r="H121" s="26" t="s">
        <v>84</v>
      </c>
      <c r="I121" s="59" t="s">
        <v>85</v>
      </c>
      <c r="J121" s="47" t="s">
        <v>136</v>
      </c>
      <c r="K121" s="45">
        <v>30</v>
      </c>
      <c r="L121" s="31">
        <v>20</v>
      </c>
      <c r="M121" s="31">
        <v>9</v>
      </c>
      <c r="N121" s="31">
        <v>1</v>
      </c>
      <c r="O121" s="30">
        <f t="shared" si="47"/>
        <v>139</v>
      </c>
      <c r="P121" s="31">
        <v>94</v>
      </c>
      <c r="Q121" s="31">
        <v>40</v>
      </c>
      <c r="R121" s="31">
        <v>5</v>
      </c>
      <c r="S121" s="30">
        <f t="shared" si="45"/>
        <v>20</v>
      </c>
      <c r="T121" s="31">
        <v>0</v>
      </c>
      <c r="U121" s="31">
        <v>9</v>
      </c>
      <c r="V121" s="31">
        <v>8</v>
      </c>
      <c r="W121" s="31">
        <v>3</v>
      </c>
      <c r="X121" s="31">
        <v>0</v>
      </c>
      <c r="Y121" s="31">
        <v>0</v>
      </c>
      <c r="Z121" s="30">
        <f t="shared" si="18"/>
        <v>9</v>
      </c>
      <c r="AA121" s="31">
        <v>0</v>
      </c>
      <c r="AB121" s="31">
        <v>3</v>
      </c>
      <c r="AC121" s="31">
        <v>3</v>
      </c>
      <c r="AD121" s="31">
        <v>3</v>
      </c>
      <c r="AE121" s="31">
        <v>0</v>
      </c>
      <c r="AF121" s="31">
        <v>0</v>
      </c>
      <c r="AG121" s="30">
        <f t="shared" si="46"/>
        <v>1</v>
      </c>
      <c r="AH121" s="31">
        <v>0</v>
      </c>
      <c r="AI121" s="31">
        <v>0</v>
      </c>
      <c r="AJ121" s="31">
        <v>1</v>
      </c>
      <c r="AK121" s="31">
        <v>0</v>
      </c>
      <c r="AL121" s="31">
        <v>0</v>
      </c>
      <c r="AM121" s="31">
        <v>0</v>
      </c>
      <c r="AN121" s="32">
        <f>(M121+N121)/K121</f>
        <v>0.33333333333333331</v>
      </c>
      <c r="AO121" s="32">
        <f t="shared" si="48"/>
        <v>3.3333333333333333E-2</v>
      </c>
      <c r="AP121" s="25" t="s">
        <v>87</v>
      </c>
      <c r="AQ121" s="26" t="s">
        <v>88</v>
      </c>
      <c r="AR121" s="25" t="s">
        <v>85</v>
      </c>
      <c r="AS121" s="47" t="s">
        <v>136</v>
      </c>
      <c r="AT121" s="33" t="s">
        <v>118</v>
      </c>
      <c r="AU121" s="47" t="s">
        <v>112</v>
      </c>
      <c r="AV121" s="48"/>
      <c r="AW121" s="34">
        <v>2.2729719199999998</v>
      </c>
      <c r="AX121" s="34"/>
      <c r="AY121" s="34"/>
      <c r="AZ121" s="34"/>
      <c r="BA121" s="36"/>
      <c r="BB121" s="36"/>
      <c r="BC121" s="37">
        <f t="shared" si="41"/>
        <v>2.2729719199999998</v>
      </c>
      <c r="BD121" s="34" t="s">
        <v>113</v>
      </c>
      <c r="BE121" s="38"/>
      <c r="BF121" s="38">
        <v>1</v>
      </c>
      <c r="BG121" s="38">
        <v>3.9600000000000003E-2</v>
      </c>
      <c r="BH121" s="39">
        <f t="shared" si="9"/>
        <v>3.3125719199999999</v>
      </c>
      <c r="BI121" s="40">
        <f t="shared" si="49"/>
        <v>0.110419064</v>
      </c>
      <c r="BJ121" s="21">
        <v>30</v>
      </c>
      <c r="BK121" s="21">
        <v>50</v>
      </c>
      <c r="BL121" s="21">
        <v>30</v>
      </c>
      <c r="BM121" s="21">
        <v>70</v>
      </c>
      <c r="BN121" s="21">
        <v>0</v>
      </c>
      <c r="BO121" s="21">
        <v>20</v>
      </c>
      <c r="BP121" s="41">
        <f t="shared" si="35"/>
        <v>80</v>
      </c>
      <c r="BQ121" s="41">
        <f t="shared" si="44"/>
        <v>100</v>
      </c>
      <c r="BR121" s="41">
        <f t="shared" si="37"/>
        <v>20</v>
      </c>
      <c r="BS121" s="41">
        <f t="shared" si="38"/>
        <v>200</v>
      </c>
      <c r="BT121" s="42" t="s">
        <v>92</v>
      </c>
      <c r="BU121" s="45"/>
      <c r="BV121" s="45"/>
      <c r="BW121" s="4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</row>
    <row r="122" spans="1:114" ht="12.75" customHeight="1" x14ac:dyDescent="0.2">
      <c r="A122" s="21" t="s">
        <v>430</v>
      </c>
      <c r="B122" s="27" t="s">
        <v>431</v>
      </c>
      <c r="C122" s="27" t="s">
        <v>432</v>
      </c>
      <c r="D122" s="27" t="s">
        <v>123</v>
      </c>
      <c r="E122" s="26" t="s">
        <v>124</v>
      </c>
      <c r="F122" s="21" t="s">
        <v>110</v>
      </c>
      <c r="G122" s="25" t="s">
        <v>84</v>
      </c>
      <c r="H122" s="25" t="s">
        <v>84</v>
      </c>
      <c r="I122" s="29" t="s">
        <v>102</v>
      </c>
      <c r="J122" s="47" t="s">
        <v>91</v>
      </c>
      <c r="K122" s="45">
        <v>14</v>
      </c>
      <c r="L122" s="31">
        <v>10</v>
      </c>
      <c r="M122" s="31">
        <v>2</v>
      </c>
      <c r="N122" s="21">
        <v>2</v>
      </c>
      <c r="O122" s="30">
        <f t="shared" si="47"/>
        <v>43</v>
      </c>
      <c r="P122" s="21">
        <v>32</v>
      </c>
      <c r="Q122" s="21">
        <v>6</v>
      </c>
      <c r="R122" s="21">
        <v>5</v>
      </c>
      <c r="S122" s="30">
        <f t="shared" si="45"/>
        <v>10</v>
      </c>
      <c r="T122" s="21">
        <v>0</v>
      </c>
      <c r="U122" s="21">
        <v>8</v>
      </c>
      <c r="V122" s="21">
        <v>2</v>
      </c>
      <c r="W122" s="21">
        <v>0</v>
      </c>
      <c r="X122" s="21">
        <v>0</v>
      </c>
      <c r="Y122" s="21">
        <v>0</v>
      </c>
      <c r="Z122" s="30">
        <f t="shared" si="18"/>
        <v>2</v>
      </c>
      <c r="AA122" s="21">
        <v>0</v>
      </c>
      <c r="AB122" s="21">
        <v>2</v>
      </c>
      <c r="AC122" s="21">
        <v>0</v>
      </c>
      <c r="AD122" s="21">
        <v>0</v>
      </c>
      <c r="AE122" s="21">
        <v>0</v>
      </c>
      <c r="AF122" s="21">
        <v>0</v>
      </c>
      <c r="AG122" s="30">
        <f t="shared" si="46"/>
        <v>2</v>
      </c>
      <c r="AH122" s="21">
        <v>1</v>
      </c>
      <c r="AI122" s="21">
        <v>1</v>
      </c>
      <c r="AJ122" s="21">
        <v>0</v>
      </c>
      <c r="AK122" s="21">
        <v>0</v>
      </c>
      <c r="AL122" s="21">
        <v>0</v>
      </c>
      <c r="AM122" s="21">
        <v>0</v>
      </c>
      <c r="AN122" s="32">
        <f>(Z122+AG122)/K122</f>
        <v>0.2857142857142857</v>
      </c>
      <c r="AO122" s="32">
        <f t="shared" si="48"/>
        <v>0.14285714285714285</v>
      </c>
      <c r="AP122" s="25" t="s">
        <v>87</v>
      </c>
      <c r="AQ122" s="25" t="s">
        <v>88</v>
      </c>
      <c r="AR122" s="33" t="s">
        <v>102</v>
      </c>
      <c r="AS122" s="47" t="s">
        <v>91</v>
      </c>
      <c r="AT122" s="33" t="s">
        <v>102</v>
      </c>
      <c r="AU122" s="33" t="s">
        <v>126</v>
      </c>
      <c r="AV122" s="48">
        <v>0.34618538999999998</v>
      </c>
      <c r="AW122" s="34"/>
      <c r="AX122" s="34"/>
      <c r="AY122" s="34"/>
      <c r="AZ122" s="34"/>
      <c r="BA122" s="34">
        <v>0.98030099999999998</v>
      </c>
      <c r="BB122" s="36"/>
      <c r="BC122" s="37">
        <f t="shared" si="41"/>
        <v>1.3264863899999999</v>
      </c>
      <c r="BD122" s="34" t="s">
        <v>113</v>
      </c>
      <c r="BE122" s="38"/>
      <c r="BF122" s="38"/>
      <c r="BG122" s="38"/>
      <c r="BH122" s="39">
        <f t="shared" si="9"/>
        <v>1.3264863899999999</v>
      </c>
      <c r="BI122" s="40">
        <f t="shared" si="49"/>
        <v>9.4749027857142856E-2</v>
      </c>
      <c r="BJ122" s="21">
        <v>20</v>
      </c>
      <c r="BK122" s="21">
        <v>45</v>
      </c>
      <c r="BL122" s="21">
        <v>50</v>
      </c>
      <c r="BM122" s="21">
        <v>10</v>
      </c>
      <c r="BN122" s="21">
        <v>20</v>
      </c>
      <c r="BO122" s="21">
        <v>30</v>
      </c>
      <c r="BP122" s="41">
        <f t="shared" si="35"/>
        <v>65</v>
      </c>
      <c r="BQ122" s="41">
        <f t="shared" si="44"/>
        <v>60</v>
      </c>
      <c r="BR122" s="55">
        <f t="shared" si="37"/>
        <v>50</v>
      </c>
      <c r="BS122" s="55">
        <f t="shared" si="38"/>
        <v>175</v>
      </c>
      <c r="BT122" s="42" t="s">
        <v>114</v>
      </c>
      <c r="BU122" s="45"/>
      <c r="BV122" s="45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</row>
    <row r="123" spans="1:114" ht="12.75" customHeight="1" x14ac:dyDescent="0.2">
      <c r="A123" s="22" t="s">
        <v>433</v>
      </c>
      <c r="B123" s="27" t="s">
        <v>434</v>
      </c>
      <c r="C123" s="27" t="s">
        <v>435</v>
      </c>
      <c r="D123" s="27" t="s">
        <v>280</v>
      </c>
      <c r="E123" s="26" t="s">
        <v>281</v>
      </c>
      <c r="F123" s="22" t="s">
        <v>110</v>
      </c>
      <c r="G123" s="25" t="s">
        <v>125</v>
      </c>
      <c r="H123" s="25" t="s">
        <v>125</v>
      </c>
      <c r="I123" s="56" t="s">
        <v>102</v>
      </c>
      <c r="J123" s="25" t="s">
        <v>131</v>
      </c>
      <c r="K123" s="61">
        <v>0</v>
      </c>
      <c r="L123" s="31">
        <v>0</v>
      </c>
      <c r="M123" s="31">
        <v>0</v>
      </c>
      <c r="N123" s="31">
        <v>0</v>
      </c>
      <c r="O123" s="30">
        <v>0</v>
      </c>
      <c r="P123" s="31">
        <v>116</v>
      </c>
      <c r="Q123" s="31">
        <v>80</v>
      </c>
      <c r="R123" s="31">
        <v>8</v>
      </c>
      <c r="S123" s="30">
        <v>0</v>
      </c>
      <c r="T123" s="31">
        <v>0</v>
      </c>
      <c r="U123" s="31">
        <v>0</v>
      </c>
      <c r="V123" s="31">
        <v>0</v>
      </c>
      <c r="W123" s="31">
        <v>0</v>
      </c>
      <c r="X123" s="31">
        <v>0</v>
      </c>
      <c r="Y123" s="31">
        <v>0</v>
      </c>
      <c r="Z123" s="30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30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2">
        <v>0</v>
      </c>
      <c r="AO123" s="32">
        <v>0</v>
      </c>
      <c r="AP123" s="25" t="s">
        <v>87</v>
      </c>
      <c r="AQ123" s="27" t="s">
        <v>88</v>
      </c>
      <c r="AR123" s="25" t="s">
        <v>102</v>
      </c>
      <c r="AS123" s="25" t="s">
        <v>131</v>
      </c>
      <c r="AT123" s="25" t="s">
        <v>436</v>
      </c>
      <c r="AU123" s="25" t="s">
        <v>91</v>
      </c>
      <c r="AV123" s="48"/>
      <c r="AW123" s="34"/>
      <c r="AX123" s="35"/>
      <c r="AY123" s="35"/>
      <c r="AZ123" s="35"/>
      <c r="BA123" s="35">
        <v>0.5</v>
      </c>
      <c r="BB123" s="35">
        <v>4.3</v>
      </c>
      <c r="BC123" s="37">
        <f t="shared" si="41"/>
        <v>4.8</v>
      </c>
      <c r="BD123" s="35"/>
      <c r="BE123" s="48"/>
      <c r="BF123" s="48"/>
      <c r="BG123" s="48"/>
      <c r="BH123" s="39">
        <f t="shared" si="9"/>
        <v>4.8</v>
      </c>
      <c r="BI123" s="40">
        <f>BH123/BV123</f>
        <v>9.7959183673469383E-2</v>
      </c>
      <c r="BJ123" s="21">
        <v>30</v>
      </c>
      <c r="BK123" s="21">
        <v>40</v>
      </c>
      <c r="BL123" s="21">
        <v>0</v>
      </c>
      <c r="BM123" s="21">
        <v>30</v>
      </c>
      <c r="BN123" s="21">
        <v>0</v>
      </c>
      <c r="BO123" s="21">
        <v>20</v>
      </c>
      <c r="BP123" s="41">
        <f t="shared" si="35"/>
        <v>70</v>
      </c>
      <c r="BQ123" s="41">
        <f t="shared" si="44"/>
        <v>30</v>
      </c>
      <c r="BR123" s="41">
        <f t="shared" si="37"/>
        <v>20</v>
      </c>
      <c r="BS123" s="41">
        <f t="shared" si="38"/>
        <v>120</v>
      </c>
      <c r="BT123" s="42" t="s">
        <v>100</v>
      </c>
      <c r="BU123" s="160" t="s">
        <v>243</v>
      </c>
      <c r="BV123" s="160">
        <v>49</v>
      </c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</row>
    <row r="124" spans="1:114" ht="12.75" customHeight="1" x14ac:dyDescent="0.2">
      <c r="A124" s="22" t="s">
        <v>437</v>
      </c>
      <c r="B124" s="28" t="s">
        <v>438</v>
      </c>
      <c r="C124" s="28" t="s">
        <v>435</v>
      </c>
      <c r="D124" s="28" t="s">
        <v>280</v>
      </c>
      <c r="E124" s="28" t="s">
        <v>281</v>
      </c>
      <c r="F124" s="22" t="s">
        <v>110</v>
      </c>
      <c r="G124" s="28" t="s">
        <v>84</v>
      </c>
      <c r="H124" s="28" t="s">
        <v>84</v>
      </c>
      <c r="I124" s="59" t="s">
        <v>99</v>
      </c>
      <c r="J124" s="47" t="s">
        <v>97</v>
      </c>
      <c r="K124" s="45">
        <v>2</v>
      </c>
      <c r="L124" s="31">
        <v>0</v>
      </c>
      <c r="M124" s="31">
        <v>0</v>
      </c>
      <c r="N124" s="31">
        <v>2</v>
      </c>
      <c r="O124" s="30">
        <f t="shared" si="47"/>
        <v>8</v>
      </c>
      <c r="P124" s="31">
        <v>0</v>
      </c>
      <c r="Q124" s="31">
        <v>0</v>
      </c>
      <c r="R124" s="31">
        <v>8</v>
      </c>
      <c r="S124" s="30">
        <f t="shared" si="45"/>
        <v>0</v>
      </c>
      <c r="T124" s="31">
        <v>0</v>
      </c>
      <c r="U124" s="31">
        <v>0</v>
      </c>
      <c r="V124" s="31">
        <v>0</v>
      </c>
      <c r="W124" s="31">
        <v>0</v>
      </c>
      <c r="X124" s="31">
        <v>0</v>
      </c>
      <c r="Y124" s="31">
        <v>0</v>
      </c>
      <c r="Z124" s="30">
        <f t="shared" si="18"/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30">
        <f t="shared" si="46"/>
        <v>2</v>
      </c>
      <c r="AH124" s="31">
        <v>0</v>
      </c>
      <c r="AI124" s="31">
        <v>2</v>
      </c>
      <c r="AJ124" s="31">
        <v>0</v>
      </c>
      <c r="AK124" s="31">
        <v>0</v>
      </c>
      <c r="AL124" s="31">
        <v>0</v>
      </c>
      <c r="AM124" s="31">
        <v>0</v>
      </c>
      <c r="AN124" s="32">
        <f>(Z124+AG124)/K124</f>
        <v>1</v>
      </c>
      <c r="AO124" s="32">
        <f>N124/K124</f>
        <v>1</v>
      </c>
      <c r="AP124" s="25" t="s">
        <v>87</v>
      </c>
      <c r="AQ124" s="25" t="s">
        <v>88</v>
      </c>
      <c r="AR124" s="59" t="s">
        <v>99</v>
      </c>
      <c r="AS124" s="59" t="s">
        <v>175</v>
      </c>
      <c r="AT124" s="59" t="s">
        <v>99</v>
      </c>
      <c r="AU124" s="33" t="s">
        <v>112</v>
      </c>
      <c r="AV124" s="48"/>
      <c r="AW124" s="34"/>
      <c r="AX124" s="34"/>
      <c r="AY124" s="34"/>
      <c r="AZ124" s="34">
        <v>0.189498</v>
      </c>
      <c r="BA124" s="36"/>
      <c r="BB124" s="36"/>
      <c r="BC124" s="37">
        <f t="shared" si="41"/>
        <v>0.189498</v>
      </c>
      <c r="BD124" s="34" t="s">
        <v>113</v>
      </c>
      <c r="BE124" s="38"/>
      <c r="BF124" s="38"/>
      <c r="BG124" s="38"/>
      <c r="BH124" s="39">
        <f t="shared" si="9"/>
        <v>0.189498</v>
      </c>
      <c r="BI124" s="40">
        <f>BH124/K124</f>
        <v>9.4749E-2</v>
      </c>
      <c r="BJ124" s="21">
        <v>30</v>
      </c>
      <c r="BK124" s="21">
        <v>40</v>
      </c>
      <c r="BL124" s="21">
        <v>50</v>
      </c>
      <c r="BM124" s="21">
        <v>10</v>
      </c>
      <c r="BN124" s="21">
        <v>20</v>
      </c>
      <c r="BO124" s="21">
        <v>30</v>
      </c>
      <c r="BP124" s="41">
        <f t="shared" si="35"/>
        <v>70</v>
      </c>
      <c r="BQ124" s="41">
        <f t="shared" si="44"/>
        <v>60</v>
      </c>
      <c r="BR124" s="41">
        <f t="shared" si="37"/>
        <v>50</v>
      </c>
      <c r="BS124" s="41">
        <f t="shared" si="38"/>
        <v>180</v>
      </c>
      <c r="BT124" s="42" t="s">
        <v>92</v>
      </c>
      <c r="BU124" s="45"/>
      <c r="BV124" s="45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</row>
    <row r="125" spans="1:114" ht="12.75" customHeight="1" x14ac:dyDescent="0.2">
      <c r="A125" s="22" t="s">
        <v>439</v>
      </c>
      <c r="B125" s="28" t="s">
        <v>440</v>
      </c>
      <c r="C125" s="28" t="s">
        <v>441</v>
      </c>
      <c r="D125" s="27" t="s">
        <v>155</v>
      </c>
      <c r="E125" s="26" t="s">
        <v>156</v>
      </c>
      <c r="F125" s="22" t="s">
        <v>82</v>
      </c>
      <c r="G125" s="25" t="s">
        <v>83</v>
      </c>
      <c r="H125" s="25" t="s">
        <v>84</v>
      </c>
      <c r="I125" s="29" t="s">
        <v>102</v>
      </c>
      <c r="J125" s="28" t="s">
        <v>91</v>
      </c>
      <c r="K125" s="50">
        <v>0</v>
      </c>
      <c r="L125" s="31">
        <v>0</v>
      </c>
      <c r="M125" s="31">
        <v>0</v>
      </c>
      <c r="N125" s="31">
        <v>0</v>
      </c>
      <c r="O125" s="30">
        <v>0</v>
      </c>
      <c r="P125" s="31">
        <v>180</v>
      </c>
      <c r="Q125" s="31">
        <v>46</v>
      </c>
      <c r="R125" s="31">
        <v>14</v>
      </c>
      <c r="S125" s="30">
        <v>0</v>
      </c>
      <c r="T125" s="31">
        <v>0</v>
      </c>
      <c r="U125" s="31">
        <v>0</v>
      </c>
      <c r="V125" s="31">
        <v>0</v>
      </c>
      <c r="W125" s="31">
        <v>0</v>
      </c>
      <c r="X125" s="31">
        <v>0</v>
      </c>
      <c r="Y125" s="31">
        <v>0</v>
      </c>
      <c r="Z125" s="30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30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2">
        <v>0</v>
      </c>
      <c r="AO125" s="32">
        <v>0</v>
      </c>
      <c r="AP125" s="25" t="s">
        <v>87</v>
      </c>
      <c r="AQ125" s="25" t="s">
        <v>88</v>
      </c>
      <c r="AR125" s="33" t="s">
        <v>102</v>
      </c>
      <c r="AS125" s="28" t="s">
        <v>131</v>
      </c>
      <c r="AT125" s="33" t="s">
        <v>103</v>
      </c>
      <c r="AU125" s="28" t="s">
        <v>126</v>
      </c>
      <c r="AV125" s="48"/>
      <c r="AW125" s="35"/>
      <c r="AX125" s="35"/>
      <c r="AY125" s="35"/>
      <c r="AZ125" s="35"/>
      <c r="BA125" s="35">
        <v>0.4</v>
      </c>
      <c r="BB125" s="35">
        <v>4.3369999999999997</v>
      </c>
      <c r="BC125" s="37">
        <f t="shared" si="41"/>
        <v>4.7370000000000001</v>
      </c>
      <c r="BD125" s="35" t="s">
        <v>113</v>
      </c>
      <c r="BE125" s="48"/>
      <c r="BF125" s="48"/>
      <c r="BG125" s="48"/>
      <c r="BH125" s="39">
        <f t="shared" si="9"/>
        <v>4.7370000000000001</v>
      </c>
      <c r="BI125" s="40">
        <f>BH125/BV125</f>
        <v>9.4740000000000005E-2</v>
      </c>
      <c r="BJ125" s="21">
        <v>50</v>
      </c>
      <c r="BK125" s="21">
        <v>20</v>
      </c>
      <c r="BL125" s="21">
        <v>10</v>
      </c>
      <c r="BM125" s="21">
        <v>30</v>
      </c>
      <c r="BN125" s="21">
        <v>20</v>
      </c>
      <c r="BO125" s="21">
        <v>20</v>
      </c>
      <c r="BP125" s="41">
        <f t="shared" si="35"/>
        <v>70</v>
      </c>
      <c r="BQ125" s="41">
        <f t="shared" si="44"/>
        <v>40</v>
      </c>
      <c r="BR125" s="41">
        <f t="shared" si="37"/>
        <v>40</v>
      </c>
      <c r="BS125" s="41">
        <f t="shared" si="38"/>
        <v>150</v>
      </c>
      <c r="BT125" s="42" t="s">
        <v>114</v>
      </c>
      <c r="BU125" s="158" t="s">
        <v>343</v>
      </c>
      <c r="BV125" s="158">
        <v>50</v>
      </c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</row>
    <row r="126" spans="1:114" ht="12.75" x14ac:dyDescent="0.2">
      <c r="A126" s="21" t="s">
        <v>442</v>
      </c>
      <c r="B126" s="25" t="s">
        <v>443</v>
      </c>
      <c r="C126" s="26" t="s">
        <v>444</v>
      </c>
      <c r="D126" s="27" t="s">
        <v>80</v>
      </c>
      <c r="E126" s="26" t="s">
        <v>81</v>
      </c>
      <c r="F126" s="21" t="s">
        <v>110</v>
      </c>
      <c r="G126" s="26" t="s">
        <v>84</v>
      </c>
      <c r="H126" s="26" t="s">
        <v>84</v>
      </c>
      <c r="I126" s="59" t="s">
        <v>102</v>
      </c>
      <c r="J126" s="59" t="s">
        <v>91</v>
      </c>
      <c r="K126" s="45">
        <v>2</v>
      </c>
      <c r="L126" s="31">
        <v>0</v>
      </c>
      <c r="M126" s="31">
        <v>0</v>
      </c>
      <c r="N126" s="31">
        <v>2</v>
      </c>
      <c r="O126" s="45">
        <v>7</v>
      </c>
      <c r="P126" s="31">
        <v>0</v>
      </c>
      <c r="Q126" s="31">
        <v>0</v>
      </c>
      <c r="R126" s="31">
        <v>7</v>
      </c>
      <c r="S126" s="45">
        <f t="shared" si="45"/>
        <v>0</v>
      </c>
      <c r="T126" s="31">
        <v>0</v>
      </c>
      <c r="U126" s="31">
        <v>0</v>
      </c>
      <c r="V126" s="31">
        <v>0</v>
      </c>
      <c r="W126" s="31">
        <v>0</v>
      </c>
      <c r="X126" s="31">
        <v>0</v>
      </c>
      <c r="Y126" s="31">
        <v>0</v>
      </c>
      <c r="Z126" s="45">
        <f t="shared" si="18"/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45">
        <v>2</v>
      </c>
      <c r="AH126" s="31">
        <v>0</v>
      </c>
      <c r="AI126" s="31">
        <v>2</v>
      </c>
      <c r="AJ126" s="31">
        <v>0</v>
      </c>
      <c r="AK126" s="31">
        <v>0</v>
      </c>
      <c r="AL126" s="31">
        <v>0</v>
      </c>
      <c r="AM126" s="31">
        <v>0</v>
      </c>
      <c r="AN126" s="32">
        <f>(M126+N126)/K126</f>
        <v>1</v>
      </c>
      <c r="AO126" s="32">
        <f>N126/K126</f>
        <v>1</v>
      </c>
      <c r="AP126" s="25" t="s">
        <v>87</v>
      </c>
      <c r="AQ126" s="26" t="s">
        <v>88</v>
      </c>
      <c r="AR126" s="59" t="s">
        <v>102</v>
      </c>
      <c r="AS126" s="59" t="s">
        <v>91</v>
      </c>
      <c r="AT126" s="59" t="s">
        <v>102</v>
      </c>
      <c r="AU126" s="33" t="s">
        <v>126</v>
      </c>
      <c r="AV126" s="48"/>
      <c r="AW126" s="34"/>
      <c r="AX126" s="34"/>
      <c r="AY126" s="34"/>
      <c r="AZ126" s="34"/>
      <c r="BA126" s="34">
        <v>0.189498</v>
      </c>
      <c r="BB126" s="36"/>
      <c r="BC126" s="37">
        <f t="shared" si="41"/>
        <v>0.189498</v>
      </c>
      <c r="BD126" s="34" t="s">
        <v>113</v>
      </c>
      <c r="BE126" s="38"/>
      <c r="BF126" s="38"/>
      <c r="BG126" s="38"/>
      <c r="BH126" s="39">
        <f t="shared" si="9"/>
        <v>0.189498</v>
      </c>
      <c r="BI126" s="40">
        <f>BH126/K126</f>
        <v>9.4749E-2</v>
      </c>
      <c r="BJ126" s="21">
        <v>40</v>
      </c>
      <c r="BK126" s="21">
        <v>20</v>
      </c>
      <c r="BL126" s="21">
        <v>50</v>
      </c>
      <c r="BM126" s="21">
        <v>10</v>
      </c>
      <c r="BN126" s="21">
        <v>20</v>
      </c>
      <c r="BO126" s="21">
        <v>30</v>
      </c>
      <c r="BP126" s="41">
        <f t="shared" si="35"/>
        <v>60</v>
      </c>
      <c r="BQ126" s="41">
        <f t="shared" si="44"/>
        <v>60</v>
      </c>
      <c r="BR126" s="41">
        <f t="shared" si="37"/>
        <v>50</v>
      </c>
      <c r="BS126" s="41">
        <f t="shared" si="38"/>
        <v>170</v>
      </c>
      <c r="BT126" s="42" t="s">
        <v>114</v>
      </c>
      <c r="BU126" s="45"/>
      <c r="BV126" s="45"/>
      <c r="BW126" s="4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</row>
    <row r="127" spans="1:114" ht="12.75" customHeight="1" x14ac:dyDescent="0.2">
      <c r="A127" s="22" t="s">
        <v>445</v>
      </c>
      <c r="B127" s="27" t="s">
        <v>446</v>
      </c>
      <c r="C127" s="27" t="s">
        <v>447</v>
      </c>
      <c r="D127" s="27" t="s">
        <v>320</v>
      </c>
      <c r="E127" s="26" t="s">
        <v>156</v>
      </c>
      <c r="F127" s="22" t="s">
        <v>82</v>
      </c>
      <c r="G127" s="25" t="s">
        <v>125</v>
      </c>
      <c r="H127" s="25" t="s">
        <v>388</v>
      </c>
      <c r="I127" s="29" t="s">
        <v>90</v>
      </c>
      <c r="J127" s="47" t="s">
        <v>97</v>
      </c>
      <c r="K127" s="79">
        <v>8</v>
      </c>
      <c r="L127" s="43">
        <v>7</v>
      </c>
      <c r="M127" s="43">
        <v>1</v>
      </c>
      <c r="N127" s="31">
        <v>0</v>
      </c>
      <c r="O127" s="30">
        <f>SUM(P127:R127)</f>
        <v>36</v>
      </c>
      <c r="P127" s="31">
        <v>32</v>
      </c>
      <c r="Q127" s="31">
        <v>4</v>
      </c>
      <c r="R127" s="31">
        <v>0</v>
      </c>
      <c r="S127" s="30">
        <f t="shared" si="45"/>
        <v>7</v>
      </c>
      <c r="T127" s="31">
        <v>0</v>
      </c>
      <c r="U127" s="31">
        <v>3</v>
      </c>
      <c r="V127" s="31">
        <v>4</v>
      </c>
      <c r="W127" s="31">
        <v>0</v>
      </c>
      <c r="X127" s="31">
        <v>0</v>
      </c>
      <c r="Y127" s="31">
        <v>0</v>
      </c>
      <c r="Z127" s="30">
        <f t="shared" si="18"/>
        <v>1</v>
      </c>
      <c r="AA127" s="31">
        <v>0</v>
      </c>
      <c r="AB127" s="31">
        <v>1</v>
      </c>
      <c r="AC127" s="31">
        <v>0</v>
      </c>
      <c r="AD127" s="31">
        <v>0</v>
      </c>
      <c r="AE127" s="31">
        <v>0</v>
      </c>
      <c r="AF127" s="31">
        <v>0</v>
      </c>
      <c r="AG127" s="30">
        <f>SUM(AH127:AM127)</f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2">
        <f>(M127+N127)/K127</f>
        <v>0.125</v>
      </c>
      <c r="AO127" s="32">
        <f>N127/K127</f>
        <v>0</v>
      </c>
      <c r="AP127" s="25" t="s">
        <v>87</v>
      </c>
      <c r="AQ127" s="27" t="s">
        <v>88</v>
      </c>
      <c r="AR127" s="33" t="s">
        <v>90</v>
      </c>
      <c r="AS127" s="33" t="s">
        <v>97</v>
      </c>
      <c r="AT127" s="33" t="s">
        <v>90</v>
      </c>
      <c r="AU127" s="33" t="s">
        <v>126</v>
      </c>
      <c r="AV127" s="48"/>
      <c r="AW127" s="108"/>
      <c r="AX127" s="35">
        <v>0.78400000000000003</v>
      </c>
      <c r="AY127" s="36"/>
      <c r="AZ127" s="36"/>
      <c r="BA127" s="36"/>
      <c r="BB127" s="36"/>
      <c r="BC127" s="37">
        <f t="shared" si="41"/>
        <v>0.78400000000000003</v>
      </c>
      <c r="BD127" s="34" t="s">
        <v>113</v>
      </c>
      <c r="BE127" s="48"/>
      <c r="BF127" s="48"/>
      <c r="BG127" s="48"/>
      <c r="BH127" s="39">
        <f t="shared" si="9"/>
        <v>0.78400000000000003</v>
      </c>
      <c r="BI127" s="40">
        <f>BH127/K127</f>
        <v>9.8000000000000004E-2</v>
      </c>
      <c r="BJ127" s="21">
        <v>50</v>
      </c>
      <c r="BK127" s="21">
        <v>35</v>
      </c>
      <c r="BL127" s="21">
        <v>30</v>
      </c>
      <c r="BM127" s="21">
        <v>70</v>
      </c>
      <c r="BN127" s="21">
        <v>0</v>
      </c>
      <c r="BO127" s="54">
        <v>10</v>
      </c>
      <c r="BP127" s="41">
        <f t="shared" si="35"/>
        <v>85</v>
      </c>
      <c r="BQ127" s="41">
        <f t="shared" si="44"/>
        <v>100</v>
      </c>
      <c r="BR127" s="55">
        <f t="shared" si="37"/>
        <v>10</v>
      </c>
      <c r="BS127" s="55">
        <f t="shared" si="38"/>
        <v>195</v>
      </c>
      <c r="BT127" s="42" t="s">
        <v>92</v>
      </c>
      <c r="BU127" s="79"/>
      <c r="BV127" s="79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</row>
    <row r="128" spans="1:114" ht="12.75" customHeight="1" x14ac:dyDescent="0.2">
      <c r="A128" s="83"/>
      <c r="B128" s="84"/>
      <c r="C128" s="84"/>
      <c r="D128" s="84"/>
      <c r="E128" s="85"/>
      <c r="F128" s="83"/>
      <c r="G128" s="133"/>
      <c r="H128" s="133"/>
      <c r="I128" s="134"/>
      <c r="J128" s="134"/>
      <c r="K128" s="134"/>
      <c r="L128" s="135"/>
      <c r="M128" s="135"/>
      <c r="N128" s="135"/>
      <c r="O128" s="134"/>
      <c r="P128" s="136"/>
      <c r="Q128" s="136"/>
      <c r="R128" s="136"/>
      <c r="S128" s="134"/>
      <c r="T128" s="136"/>
      <c r="U128" s="136"/>
      <c r="V128" s="136"/>
      <c r="W128" s="136"/>
      <c r="X128" s="136"/>
      <c r="Y128" s="136"/>
      <c r="Z128" s="134"/>
      <c r="AA128" s="136"/>
      <c r="AB128" s="136"/>
      <c r="AC128" s="136"/>
      <c r="AD128" s="136"/>
      <c r="AE128" s="136"/>
      <c r="AF128" s="136"/>
      <c r="AG128" s="134"/>
      <c r="AH128" s="136"/>
      <c r="AI128" s="136"/>
      <c r="AJ128" s="136"/>
      <c r="AK128" s="136"/>
      <c r="AL128" s="136"/>
      <c r="AM128" s="136"/>
      <c r="AN128" s="136"/>
      <c r="AO128" s="117"/>
      <c r="AP128" s="137"/>
      <c r="AQ128" s="138"/>
      <c r="AR128" s="117"/>
      <c r="AS128" s="117"/>
      <c r="AT128" s="117"/>
      <c r="AU128" s="117"/>
      <c r="AV128" s="117"/>
      <c r="AW128" s="86"/>
      <c r="AX128" s="86"/>
      <c r="AY128" s="86"/>
      <c r="AZ128" s="86"/>
      <c r="BA128" s="86"/>
      <c r="BB128" s="86" t="s">
        <v>448</v>
      </c>
      <c r="BC128" s="86"/>
      <c r="BD128" s="86"/>
      <c r="BE128" s="86"/>
      <c r="BF128" s="86"/>
      <c r="BG128" s="86"/>
      <c r="BH128" s="86"/>
      <c r="BI128" s="139"/>
      <c r="BJ128" s="140"/>
      <c r="BK128" s="140"/>
      <c r="BL128" s="140"/>
      <c r="BM128" s="140"/>
      <c r="BN128" s="140"/>
      <c r="BO128" s="140"/>
      <c r="BP128" s="140"/>
      <c r="BQ128" s="140"/>
      <c r="BR128" s="140"/>
      <c r="BS128" s="140"/>
      <c r="BT128" s="141"/>
      <c r="BU128" s="141"/>
      <c r="BV128" s="134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</row>
    <row r="129" spans="1:114" ht="12.75" customHeight="1" x14ac:dyDescent="0.2">
      <c r="A129" s="83"/>
      <c r="B129" s="84"/>
      <c r="C129" s="84"/>
      <c r="D129" s="84"/>
      <c r="E129" s="85"/>
      <c r="F129" s="83"/>
      <c r="G129" s="133"/>
      <c r="H129" s="133"/>
      <c r="I129" s="134"/>
      <c r="J129" s="134"/>
      <c r="K129" s="142">
        <f t="shared" ref="K129:AM129" si="50">SUM(K4:K127)</f>
        <v>2299</v>
      </c>
      <c r="L129" s="142">
        <f t="shared" si="50"/>
        <v>1578</v>
      </c>
      <c r="M129" s="142">
        <f t="shared" si="50"/>
        <v>561</v>
      </c>
      <c r="N129" s="142">
        <f t="shared" si="50"/>
        <v>160</v>
      </c>
      <c r="O129" s="142">
        <f t="shared" si="50"/>
        <v>9716</v>
      </c>
      <c r="P129" s="142">
        <f t="shared" si="50"/>
        <v>10719</v>
      </c>
      <c r="Q129" s="142">
        <f t="shared" si="50"/>
        <v>3589</v>
      </c>
      <c r="R129" s="142">
        <f t="shared" si="50"/>
        <v>868</v>
      </c>
      <c r="S129" s="142">
        <f t="shared" si="50"/>
        <v>1578</v>
      </c>
      <c r="T129" s="142">
        <f t="shared" si="50"/>
        <v>47</v>
      </c>
      <c r="U129" s="142">
        <f t="shared" si="50"/>
        <v>754</v>
      </c>
      <c r="V129" s="142">
        <f t="shared" si="50"/>
        <v>650</v>
      </c>
      <c r="W129" s="142">
        <f t="shared" si="50"/>
        <v>127</v>
      </c>
      <c r="X129" s="142">
        <f t="shared" si="50"/>
        <v>0</v>
      </c>
      <c r="Y129" s="142">
        <f t="shared" si="50"/>
        <v>0</v>
      </c>
      <c r="Z129" s="142">
        <f t="shared" si="50"/>
        <v>561</v>
      </c>
      <c r="AA129" s="142">
        <f t="shared" si="50"/>
        <v>100</v>
      </c>
      <c r="AB129" s="142">
        <f t="shared" si="50"/>
        <v>352</v>
      </c>
      <c r="AC129" s="142">
        <f t="shared" si="50"/>
        <v>21</v>
      </c>
      <c r="AD129" s="142">
        <f t="shared" si="50"/>
        <v>23</v>
      </c>
      <c r="AE129" s="142">
        <f t="shared" si="50"/>
        <v>63</v>
      </c>
      <c r="AF129" s="142">
        <f t="shared" si="50"/>
        <v>2</v>
      </c>
      <c r="AG129" s="142">
        <f t="shared" si="50"/>
        <v>160</v>
      </c>
      <c r="AH129" s="142">
        <f t="shared" si="50"/>
        <v>17</v>
      </c>
      <c r="AI129" s="142">
        <f t="shared" si="50"/>
        <v>122</v>
      </c>
      <c r="AJ129" s="142">
        <f t="shared" si="50"/>
        <v>20</v>
      </c>
      <c r="AK129" s="142">
        <f t="shared" si="50"/>
        <v>1</v>
      </c>
      <c r="AL129" s="142">
        <f t="shared" si="50"/>
        <v>0</v>
      </c>
      <c r="AM129" s="142">
        <f t="shared" si="50"/>
        <v>0</v>
      </c>
      <c r="AN129" s="150">
        <f>(Z129+AG129)/K129</f>
        <v>0.31361461505002175</v>
      </c>
      <c r="AO129" s="146">
        <f>AG129/K129</f>
        <v>6.9595476294040892E-2</v>
      </c>
      <c r="AP129" s="136"/>
      <c r="AQ129" s="138"/>
      <c r="AR129" s="117"/>
      <c r="AS129" s="117"/>
      <c r="AT129" s="117"/>
      <c r="AU129" s="117"/>
      <c r="AV129" s="86">
        <f t="shared" ref="AV129:BA129" si="51">SUM(AV4:AV127)</f>
        <v>58.566714649999994</v>
      </c>
      <c r="AW129" s="86">
        <f t="shared" si="51"/>
        <v>38.481994639999996</v>
      </c>
      <c r="AX129" s="86">
        <f t="shared" si="51"/>
        <v>35.678979729999995</v>
      </c>
      <c r="AY129" s="86">
        <f t="shared" si="51"/>
        <v>31.585280999999995</v>
      </c>
      <c r="AZ129" s="86">
        <f t="shared" si="51"/>
        <v>30.866932989999995</v>
      </c>
      <c r="BA129" s="86">
        <f t="shared" si="51"/>
        <v>36.402619000000008</v>
      </c>
      <c r="BB129" s="86">
        <f>SUM(BB4:BB128)</f>
        <v>61.897999999999996</v>
      </c>
      <c r="BC129" s="86">
        <f>SUM(BC4:BC127)</f>
        <v>293.48052201000002</v>
      </c>
      <c r="BD129" s="86"/>
      <c r="BE129" s="147">
        <f>SUM(BE4:BE127)</f>
        <v>7.226</v>
      </c>
      <c r="BF129" s="147">
        <f>SUM(BF4:BF127)</f>
        <v>19.712750000000003</v>
      </c>
      <c r="BG129" s="147">
        <f>SUM(BG4:BG127)</f>
        <v>0.71375062999999994</v>
      </c>
      <c r="BH129" s="86">
        <f>SUM(BH4:BH127)</f>
        <v>321.13302263999998</v>
      </c>
      <c r="BI129" s="139"/>
      <c r="BJ129" s="140"/>
      <c r="BK129" s="140"/>
      <c r="BL129" s="140"/>
      <c r="BM129" s="140"/>
      <c r="BN129" s="140"/>
      <c r="BO129" s="140"/>
      <c r="BP129" s="140"/>
      <c r="BQ129" s="140"/>
      <c r="BR129" s="140"/>
      <c r="BS129" s="140"/>
      <c r="BT129" s="141"/>
      <c r="BU129" s="142">
        <f>SUM(BV4:BV127)</f>
        <v>1222</v>
      </c>
      <c r="BV129" s="141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</row>
    <row r="130" spans="1:114" ht="12.75" customHeight="1" x14ac:dyDescent="0.2">
      <c r="A130" s="87"/>
      <c r="B130" s="88"/>
      <c r="C130" s="88"/>
      <c r="D130" s="88"/>
      <c r="E130" s="90"/>
      <c r="F130" s="87"/>
      <c r="G130" s="90"/>
      <c r="H130" s="90"/>
      <c r="I130" s="91"/>
      <c r="J130" s="91"/>
      <c r="K130" s="7"/>
      <c r="L130" s="7"/>
      <c r="M130" s="7"/>
      <c r="N130" s="7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2"/>
      <c r="AO130" s="92"/>
      <c r="AP130" s="92"/>
      <c r="AQ130" s="91"/>
      <c r="AR130" s="93"/>
      <c r="AS130" s="93"/>
      <c r="AT130" s="93"/>
      <c r="AU130" s="93" t="s">
        <v>448</v>
      </c>
      <c r="AV130" s="93"/>
      <c r="AW130" s="89"/>
      <c r="AX130" s="89"/>
      <c r="AY130" s="89"/>
      <c r="AZ130" s="89"/>
      <c r="BA130" s="89"/>
      <c r="BB130" s="89"/>
      <c r="BC130" s="89"/>
      <c r="BD130" s="89"/>
      <c r="BE130" s="93"/>
      <c r="BF130" s="148"/>
      <c r="BG130" s="149"/>
      <c r="BH130" s="1"/>
      <c r="BI130" s="87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2"/>
      <c r="BU130" s="2"/>
      <c r="BV130" s="91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</row>
    <row r="131" spans="1:114" ht="12.75" customHeight="1" x14ac:dyDescent="0.2">
      <c r="A131" s="87"/>
      <c r="B131" s="88"/>
      <c r="C131" s="88"/>
      <c r="D131" s="88"/>
      <c r="E131" s="90"/>
      <c r="F131" s="87"/>
      <c r="G131" s="90"/>
      <c r="H131" s="90"/>
      <c r="I131" s="91"/>
      <c r="J131" s="91"/>
      <c r="K131" s="7"/>
      <c r="L131" s="7"/>
      <c r="M131" s="7"/>
      <c r="N131" s="7"/>
      <c r="O131" s="6"/>
      <c r="P131" s="6"/>
      <c r="Q131" s="6"/>
      <c r="R131" s="6"/>
      <c r="S131" s="94"/>
      <c r="T131" s="6"/>
      <c r="U131" s="6"/>
      <c r="V131" s="6"/>
      <c r="W131" s="6"/>
      <c r="X131" s="6"/>
      <c r="Y131" s="6"/>
      <c r="Z131" s="94"/>
      <c r="AA131" s="6"/>
      <c r="AB131" s="6"/>
      <c r="AC131" s="6"/>
      <c r="AD131" s="6"/>
      <c r="AE131" s="6"/>
      <c r="AF131" s="6"/>
      <c r="AG131" s="94"/>
      <c r="AH131" s="6"/>
      <c r="AI131" s="6"/>
      <c r="AJ131" s="6"/>
      <c r="AK131" s="6"/>
      <c r="AL131" s="6"/>
      <c r="AM131" s="6"/>
      <c r="AN131" s="2"/>
      <c r="AO131" s="92"/>
      <c r="AP131" s="92"/>
      <c r="AQ131" s="91"/>
      <c r="AR131" s="93"/>
      <c r="AS131" s="93"/>
      <c r="AT131" s="93"/>
      <c r="BF131" s="95"/>
      <c r="BH131" s="87"/>
      <c r="BI131" s="87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U131" s="2"/>
      <c r="BV131" s="91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</row>
    <row r="132" spans="1:114" ht="12.75" customHeight="1" x14ac:dyDescent="0.2">
      <c r="A132" s="87"/>
      <c r="B132" s="88"/>
      <c r="C132" s="96"/>
      <c r="D132" s="88"/>
      <c r="E132" s="90"/>
      <c r="F132" s="87"/>
      <c r="G132" s="90"/>
      <c r="H132" s="90"/>
      <c r="I132" s="91"/>
      <c r="J132" s="91"/>
      <c r="K132" s="7"/>
      <c r="L132" s="7"/>
      <c r="M132" s="7"/>
      <c r="N132" s="7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2"/>
      <c r="AO132" s="92"/>
      <c r="AP132" s="92"/>
      <c r="AQ132" s="91"/>
      <c r="AR132" s="93"/>
      <c r="AS132" s="93"/>
      <c r="AT132" s="93"/>
      <c r="BH132" s="87"/>
      <c r="BI132" s="87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U132" s="2"/>
      <c r="BV132" s="91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</row>
    <row r="133" spans="1:114" ht="12.75" customHeight="1" x14ac:dyDescent="0.2">
      <c r="A133" s="87"/>
      <c r="B133" s="97"/>
      <c r="C133" s="88"/>
      <c r="D133" s="88"/>
      <c r="E133" s="90"/>
      <c r="F133" s="87"/>
      <c r="G133" s="90"/>
      <c r="H133" s="90"/>
      <c r="I133" s="91"/>
      <c r="J133" s="91"/>
      <c r="K133" s="90"/>
      <c r="L133" s="98"/>
      <c r="M133" s="98"/>
      <c r="N133" s="98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9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2"/>
      <c r="AO133" s="92"/>
      <c r="AP133" s="92"/>
      <c r="AQ133" s="91"/>
      <c r="AR133" s="88"/>
      <c r="AS133" s="88"/>
      <c r="AT133" s="93"/>
      <c r="BH133" s="87"/>
      <c r="BI133" s="87"/>
      <c r="BJ133" s="11"/>
      <c r="BK133" s="11"/>
      <c r="BL133" s="11"/>
      <c r="BM133" s="3"/>
      <c r="BN133" s="11"/>
      <c r="BO133" s="11"/>
      <c r="BP133" s="11"/>
      <c r="BQ133" s="11"/>
      <c r="BR133" s="87"/>
      <c r="BS133" s="87"/>
      <c r="BU133" s="93"/>
      <c r="BV133" s="91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</row>
    <row r="134" spans="1:114" ht="13.5" customHeight="1" x14ac:dyDescent="0.2">
      <c r="A134" s="2"/>
      <c r="B134" s="143"/>
      <c r="C134" s="143"/>
      <c r="D134" s="2"/>
      <c r="E134" s="2"/>
      <c r="F134" s="87"/>
      <c r="G134" s="2"/>
      <c r="H134" s="2"/>
      <c r="I134" s="2"/>
      <c r="J134" s="2"/>
      <c r="K134" s="3"/>
      <c r="L134" s="3"/>
      <c r="M134" s="3"/>
      <c r="N134" s="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8"/>
      <c r="AP134" s="8"/>
      <c r="AQ134" s="2"/>
      <c r="AR134" s="2"/>
      <c r="AS134" s="2"/>
      <c r="AT134" s="2"/>
      <c r="BH134" s="11"/>
      <c r="BI134" s="11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</row>
    <row r="135" spans="1:114" ht="12.75" customHeight="1" x14ac:dyDescent="0.2">
      <c r="A135" s="2"/>
      <c r="B135" s="144"/>
      <c r="C135" s="144"/>
      <c r="D135" s="2"/>
      <c r="E135" s="2"/>
      <c r="F135" s="2"/>
      <c r="G135" s="2"/>
      <c r="H135" s="2"/>
      <c r="I135" s="2"/>
      <c r="J135" s="2"/>
      <c r="K135" s="3"/>
      <c r="L135" s="3"/>
      <c r="M135" s="3"/>
      <c r="N135" s="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8"/>
      <c r="AP135" s="8"/>
      <c r="AQ135" s="2"/>
      <c r="AR135" s="2"/>
      <c r="AS135" s="2"/>
      <c r="AT135" s="2"/>
      <c r="BI135" s="11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</row>
    <row r="136" spans="1:114" ht="12.75" customHeight="1" x14ac:dyDescent="0.2">
      <c r="A136" s="2"/>
      <c r="B136" s="143"/>
      <c r="C136" s="143"/>
      <c r="D136" s="2"/>
      <c r="E136" s="2"/>
      <c r="F136" s="2"/>
      <c r="G136" s="2"/>
      <c r="H136" s="2"/>
      <c r="I136" s="2"/>
      <c r="J136" s="2"/>
      <c r="K136" s="3"/>
      <c r="L136" s="3"/>
      <c r="M136" s="3"/>
      <c r="N136" s="3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8"/>
      <c r="AP136" s="8"/>
      <c r="AQ136" s="2"/>
      <c r="AR136" s="2"/>
      <c r="AS136" s="2"/>
      <c r="AT136" s="2"/>
      <c r="BH136" s="11"/>
      <c r="BI136" s="11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</row>
    <row r="137" spans="1:114" ht="12.75" customHeight="1" x14ac:dyDescent="0.25">
      <c r="A137" s="2"/>
      <c r="B137" s="118"/>
      <c r="C137" s="2"/>
      <c r="D137" s="2"/>
      <c r="E137" s="2"/>
      <c r="F137" s="2"/>
      <c r="G137" s="2"/>
      <c r="H137" s="2"/>
      <c r="I137" s="2"/>
      <c r="J137" s="2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8"/>
      <c r="AP137" s="8"/>
      <c r="AQ137" s="2"/>
      <c r="AR137" s="2"/>
      <c r="AS137" s="2"/>
      <c r="AT137" s="2"/>
      <c r="BI137" s="11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</row>
    <row r="138" spans="1:114" ht="12.75" customHeight="1" x14ac:dyDescent="0.25">
      <c r="A138" s="2"/>
      <c r="B138" s="118"/>
      <c r="C138" s="2"/>
      <c r="D138" s="2"/>
      <c r="E138" s="2"/>
      <c r="F138" s="2"/>
      <c r="G138" s="2"/>
      <c r="H138" s="2"/>
      <c r="I138" s="2"/>
      <c r="J138" s="10" t="s">
        <v>448</v>
      </c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8"/>
      <c r="AP138" s="8"/>
      <c r="AQ138" s="2"/>
      <c r="AR138" s="2"/>
      <c r="AS138" s="2"/>
      <c r="AT138" s="2"/>
      <c r="BI138" s="11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2"/>
      <c r="BU138" s="2"/>
      <c r="BV138" s="10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</row>
    <row r="139" spans="1:114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8"/>
      <c r="AP139" s="8"/>
      <c r="AQ139" s="2"/>
      <c r="AR139" s="2"/>
      <c r="AS139" s="2"/>
      <c r="AT139" s="2"/>
      <c r="BI139" s="11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</row>
    <row r="140" spans="1:114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8"/>
      <c r="AP140" s="8"/>
      <c r="AQ140" s="2"/>
      <c r="AR140" s="2"/>
      <c r="AS140" s="2"/>
      <c r="AT140" s="2"/>
      <c r="BI140" s="11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</row>
    <row r="141" spans="1:114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0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BI141" s="11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</row>
    <row r="142" spans="1:114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100"/>
      <c r="AT142" s="2"/>
      <c r="BI142" s="11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</row>
    <row r="143" spans="1:114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00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BI143" s="11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</row>
    <row r="144" spans="1:114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00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BI144" s="11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</row>
    <row r="145" spans="1:114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BH145" s="11"/>
      <c r="BI145" s="11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</row>
    <row r="146" spans="1:114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BH146" s="11"/>
      <c r="BI146" s="11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</row>
    <row r="147" spans="1:114" ht="12.75" customHeight="1" x14ac:dyDescent="0.2">
      <c r="A147" s="2"/>
      <c r="B147" s="2"/>
      <c r="C147" s="2"/>
      <c r="D147" s="2"/>
      <c r="E147" s="2"/>
      <c r="F147" s="2"/>
      <c r="G147" s="2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BH147" s="11"/>
      <c r="BI147" s="11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</row>
    <row r="148" spans="1:114" ht="12.75" customHeight="1" x14ac:dyDescent="0.2">
      <c r="A148" s="2"/>
      <c r="B148" s="2"/>
      <c r="C148" s="2"/>
      <c r="D148" s="2"/>
      <c r="E148" s="2"/>
      <c r="F148" s="2"/>
      <c r="G148" s="2"/>
      <c r="H148" s="120"/>
      <c r="I148" s="120"/>
      <c r="J148" s="120"/>
      <c r="K148" s="120"/>
      <c r="L148" s="120"/>
      <c r="M148" s="120"/>
      <c r="N148" s="120"/>
      <c r="O148" s="121"/>
      <c r="P148" s="120"/>
      <c r="Q148" s="120"/>
      <c r="R148" s="120"/>
      <c r="S148" s="120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BH148" s="11"/>
      <c r="BI148" s="11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</row>
    <row r="149" spans="1:114" ht="12.75" customHeight="1" x14ac:dyDescent="0.2">
      <c r="A149" s="2"/>
      <c r="B149" s="2"/>
      <c r="C149" s="2"/>
      <c r="D149" s="2"/>
      <c r="E149" s="2"/>
      <c r="F149" s="2"/>
      <c r="G149" s="2"/>
      <c r="H149" s="120"/>
      <c r="I149" s="120"/>
      <c r="J149" s="120"/>
      <c r="K149" s="120"/>
      <c r="L149" s="120"/>
      <c r="M149" s="120"/>
      <c r="N149" s="120"/>
      <c r="O149" s="121"/>
      <c r="P149" s="120"/>
      <c r="Q149" s="120"/>
      <c r="R149" s="120"/>
      <c r="S149" s="120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2"/>
      <c r="BH149" s="11"/>
      <c r="BI149" s="11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</row>
    <row r="150" spans="1:114" ht="12.75" customHeight="1" x14ac:dyDescent="0.2">
      <c r="A150" s="2"/>
      <c r="B150" s="2"/>
      <c r="C150" s="2"/>
      <c r="D150" s="2"/>
      <c r="E150" s="2"/>
      <c r="F150" s="2"/>
      <c r="G150" s="2"/>
      <c r="H150" s="120"/>
      <c r="I150" s="120"/>
      <c r="J150" s="120"/>
      <c r="K150" s="2"/>
      <c r="L150" s="2"/>
      <c r="M150" s="2"/>
      <c r="N150" s="2"/>
      <c r="O150" s="2"/>
      <c r="P150" s="2">
        <f t="shared" ref="P150" si="52">SUBTOTAL(9,P4:P149)</f>
        <v>21438</v>
      </c>
      <c r="Q150" s="2">
        <f t="shared" ref="Q150" si="53">SUBTOTAL(9,Q4:Q149)</f>
        <v>7178</v>
      </c>
      <c r="R150" s="2">
        <f t="shared" ref="R150" si="54">SUBTOTAL(9,R4:R149)</f>
        <v>1736</v>
      </c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5"/>
      <c r="AX150" s="5"/>
      <c r="AY150" s="5"/>
      <c r="AZ150" s="5"/>
      <c r="BA150" s="5"/>
      <c r="BB150" s="5"/>
      <c r="BC150" s="5"/>
      <c r="BD150" s="2"/>
      <c r="BE150" s="2"/>
      <c r="BF150" s="2"/>
      <c r="BG150" s="2"/>
      <c r="BH150" s="11"/>
      <c r="BI150" s="11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</row>
    <row r="151" spans="1:114" ht="12.75" customHeight="1" x14ac:dyDescent="0.2">
      <c r="A151" s="2"/>
      <c r="B151" s="2"/>
      <c r="C151" s="2"/>
      <c r="D151" s="2"/>
      <c r="E151" s="2"/>
      <c r="F151" s="2"/>
      <c r="G151" s="2"/>
      <c r="H151" s="120"/>
      <c r="I151" s="120"/>
      <c r="J151" s="120"/>
      <c r="K151" s="122"/>
      <c r="L151" s="120"/>
      <c r="M151" s="120"/>
      <c r="N151" s="120"/>
      <c r="O151" s="120"/>
      <c r="P151" s="120"/>
      <c r="Q151" s="120"/>
      <c r="R151" s="120"/>
      <c r="S151" s="120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163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5"/>
      <c r="AX151" s="5"/>
      <c r="AY151" s="5"/>
      <c r="AZ151" s="5"/>
      <c r="BA151" s="5"/>
      <c r="BB151" s="5"/>
      <c r="BC151" s="5"/>
      <c r="BD151" s="2"/>
      <c r="BE151" s="2"/>
      <c r="BF151" s="2"/>
      <c r="BG151" s="2"/>
      <c r="BH151" s="11"/>
      <c r="BI151" s="11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</row>
    <row r="152" spans="1:114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163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5"/>
      <c r="AX152" s="5"/>
      <c r="AY152" s="5"/>
      <c r="AZ152" s="5"/>
      <c r="BA152" s="5"/>
      <c r="BB152" s="5"/>
      <c r="BC152" s="5"/>
      <c r="BD152" s="2"/>
      <c r="BE152" s="2"/>
      <c r="BF152" s="2"/>
      <c r="BG152" s="2"/>
      <c r="BH152" s="11"/>
      <c r="BI152" s="11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</row>
    <row r="153" spans="1:114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163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5"/>
      <c r="AX153" s="5"/>
      <c r="AY153" s="5"/>
      <c r="AZ153" s="5"/>
      <c r="BA153" s="5"/>
      <c r="BB153" s="5"/>
      <c r="BC153" s="5"/>
      <c r="BD153" s="2"/>
      <c r="BE153" s="2"/>
      <c r="BF153" s="2"/>
      <c r="BG153" s="2"/>
      <c r="BH153" s="11"/>
      <c r="BI153" s="11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</row>
    <row r="154" spans="1:114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163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5"/>
      <c r="AX154" s="5"/>
      <c r="AY154" s="5"/>
      <c r="AZ154" s="5"/>
      <c r="BA154" s="5"/>
      <c r="BB154" s="5"/>
      <c r="BC154" s="5"/>
      <c r="BD154" s="2"/>
      <c r="BE154" s="2"/>
      <c r="BF154" s="2"/>
      <c r="BG154" s="2"/>
      <c r="BH154" s="11"/>
      <c r="BI154" s="11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</row>
    <row r="155" spans="1:114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5"/>
      <c r="AX155" s="5"/>
      <c r="AY155" s="5"/>
      <c r="AZ155" s="5"/>
      <c r="BA155" s="5"/>
      <c r="BB155" s="5"/>
      <c r="BC155" s="5"/>
      <c r="BD155" s="2"/>
      <c r="BE155" s="2"/>
      <c r="BF155" s="2"/>
      <c r="BG155" s="2"/>
      <c r="BH155" s="11"/>
      <c r="BI155" s="11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</row>
    <row r="156" spans="1:114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5"/>
      <c r="AX156" s="5"/>
      <c r="AY156" s="5"/>
      <c r="AZ156" s="5"/>
      <c r="BA156" s="5"/>
      <c r="BB156" s="5"/>
      <c r="BC156" s="5"/>
      <c r="BD156" s="2"/>
      <c r="BE156" s="2"/>
      <c r="BF156" s="2"/>
      <c r="BG156" s="2"/>
      <c r="BH156" s="11"/>
      <c r="BI156" s="11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</row>
    <row r="157" spans="1:114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5"/>
      <c r="AX157" s="5"/>
      <c r="AY157" s="5"/>
      <c r="AZ157" s="5"/>
      <c r="BA157" s="5"/>
      <c r="BB157" s="5"/>
      <c r="BC157" s="5"/>
      <c r="BD157" s="2"/>
      <c r="BE157" s="2"/>
      <c r="BF157" s="2"/>
      <c r="BG157" s="2"/>
      <c r="BH157" s="11"/>
      <c r="BI157" s="11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</row>
    <row r="158" spans="1:114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5"/>
      <c r="AX158" s="5"/>
      <c r="AY158" s="5"/>
      <c r="AZ158" s="5"/>
      <c r="BA158" s="5"/>
      <c r="BB158" s="5"/>
      <c r="BC158" s="5"/>
      <c r="BD158" s="2"/>
      <c r="BE158" s="2"/>
      <c r="BF158" s="2"/>
      <c r="BG158" s="2"/>
      <c r="BH158" s="11"/>
      <c r="BI158" s="11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</row>
    <row r="159" spans="1:114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5"/>
      <c r="AX159" s="5"/>
      <c r="AY159" s="5"/>
      <c r="AZ159" s="5"/>
      <c r="BA159" s="5"/>
      <c r="BB159" s="5"/>
      <c r="BC159" s="5"/>
      <c r="BD159" s="2"/>
      <c r="BE159" s="2"/>
      <c r="BF159" s="2"/>
      <c r="BG159" s="2"/>
      <c r="BH159" s="11"/>
      <c r="BI159" s="11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</row>
    <row r="160" spans="1:114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5"/>
      <c r="AX160" s="5"/>
      <c r="AY160" s="5"/>
      <c r="AZ160" s="5"/>
      <c r="BA160" s="5"/>
      <c r="BB160" s="5"/>
      <c r="BC160" s="5"/>
      <c r="BD160" s="2"/>
      <c r="BE160" s="2"/>
      <c r="BF160" s="2"/>
      <c r="BG160" s="2"/>
      <c r="BH160" s="11"/>
      <c r="BI160" s="11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</row>
    <row r="161" spans="1:114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5"/>
      <c r="AX161" s="5"/>
      <c r="AY161" s="5"/>
      <c r="AZ161" s="5"/>
      <c r="BA161" s="5"/>
      <c r="BB161" s="5"/>
      <c r="BC161" s="5"/>
      <c r="BD161" s="2"/>
      <c r="BE161" s="2"/>
      <c r="BF161" s="2"/>
      <c r="BG161" s="2"/>
      <c r="BH161" s="11"/>
      <c r="BI161" s="11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</row>
    <row r="162" spans="1:114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5"/>
      <c r="AX162" s="5"/>
      <c r="AY162" s="5"/>
      <c r="AZ162" s="5"/>
      <c r="BA162" s="5"/>
      <c r="BB162" s="5"/>
      <c r="BC162" s="5"/>
      <c r="BD162" s="2"/>
      <c r="BE162" s="2"/>
      <c r="BF162" s="2"/>
      <c r="BG162" s="2"/>
      <c r="BH162" s="11"/>
      <c r="BI162" s="11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</row>
    <row r="163" spans="1:114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5"/>
      <c r="AX163" s="5"/>
      <c r="AY163" s="5"/>
      <c r="AZ163" s="5"/>
      <c r="BA163" s="5"/>
      <c r="BB163" s="5"/>
      <c r="BC163" s="5"/>
      <c r="BD163" s="2"/>
      <c r="BE163" s="2"/>
      <c r="BF163" s="2"/>
      <c r="BG163" s="2"/>
      <c r="BH163" s="11"/>
      <c r="BI163" s="11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</row>
    <row r="164" spans="1:114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5"/>
      <c r="AX164" s="5"/>
      <c r="AY164" s="5"/>
      <c r="AZ164" s="5"/>
      <c r="BA164" s="5"/>
      <c r="BB164" s="5"/>
      <c r="BC164" s="5"/>
      <c r="BD164" s="2"/>
      <c r="BE164" s="2"/>
      <c r="BF164" s="2"/>
      <c r="BG164" s="2"/>
      <c r="BH164" s="11"/>
      <c r="BI164" s="11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</row>
    <row r="165" spans="1:114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5"/>
      <c r="AX165" s="5"/>
      <c r="AY165" s="5"/>
      <c r="AZ165" s="5"/>
      <c r="BA165" s="5"/>
      <c r="BB165" s="5"/>
      <c r="BC165" s="5"/>
      <c r="BD165" s="2"/>
      <c r="BE165" s="2"/>
      <c r="BF165" s="2"/>
      <c r="BG165" s="2"/>
      <c r="BH165" s="11"/>
      <c r="BI165" s="11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</row>
    <row r="166" spans="1:114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5"/>
      <c r="AX166" s="5"/>
      <c r="AY166" s="5"/>
      <c r="AZ166" s="5"/>
      <c r="BA166" s="5"/>
      <c r="BB166" s="5"/>
      <c r="BC166" s="5"/>
      <c r="BD166" s="2"/>
      <c r="BE166" s="2"/>
      <c r="BF166" s="2"/>
      <c r="BG166" s="2"/>
      <c r="BH166" s="11"/>
      <c r="BI166" s="11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</row>
    <row r="167" spans="1:114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5"/>
      <c r="AX167" s="5"/>
      <c r="AY167" s="5"/>
      <c r="AZ167" s="5"/>
      <c r="BA167" s="5"/>
      <c r="BB167" s="5"/>
      <c r="BC167" s="5"/>
      <c r="BD167" s="2"/>
      <c r="BE167" s="2"/>
      <c r="BF167" s="2"/>
      <c r="BG167" s="2"/>
      <c r="BH167" s="11"/>
      <c r="BI167" s="11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</row>
    <row r="168" spans="1:114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5"/>
      <c r="AX168" s="5"/>
      <c r="AY168" s="5"/>
      <c r="AZ168" s="5"/>
      <c r="BA168" s="5"/>
      <c r="BB168" s="5"/>
      <c r="BC168" s="5"/>
      <c r="BD168" s="2"/>
      <c r="BE168" s="2"/>
      <c r="BF168" s="2"/>
      <c r="BG168" s="2"/>
      <c r="BH168" s="11"/>
      <c r="BI168" s="11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</row>
    <row r="169" spans="1:114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5"/>
      <c r="AX169" s="5"/>
      <c r="AY169" s="5"/>
      <c r="AZ169" s="5"/>
      <c r="BA169" s="5"/>
      <c r="BB169" s="5"/>
      <c r="BC169" s="5"/>
      <c r="BD169" s="2"/>
      <c r="BE169" s="2"/>
      <c r="BF169" s="2"/>
      <c r="BG169" s="2"/>
      <c r="BH169" s="11"/>
      <c r="BI169" s="11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</row>
    <row r="170" spans="1:114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5"/>
      <c r="AX170" s="5"/>
      <c r="AY170" s="5"/>
      <c r="AZ170" s="5"/>
      <c r="BA170" s="5"/>
      <c r="BB170" s="5"/>
      <c r="BC170" s="5"/>
      <c r="BD170" s="2"/>
      <c r="BE170" s="2"/>
      <c r="BF170" s="2"/>
      <c r="BG170" s="2"/>
      <c r="BH170" s="11"/>
      <c r="BI170" s="11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</row>
    <row r="171" spans="1:114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5"/>
      <c r="AX171" s="5"/>
      <c r="AY171" s="5"/>
      <c r="AZ171" s="5"/>
      <c r="BA171" s="5"/>
      <c r="BB171" s="5"/>
      <c r="BC171" s="5"/>
      <c r="BD171" s="2"/>
      <c r="BE171" s="2"/>
      <c r="BF171" s="2"/>
      <c r="BG171" s="2"/>
      <c r="BH171" s="11"/>
      <c r="BI171" s="11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</row>
    <row r="172" spans="1:114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5"/>
      <c r="AX172" s="5"/>
      <c r="AY172" s="5"/>
      <c r="AZ172" s="5"/>
      <c r="BA172" s="5"/>
      <c r="BB172" s="5"/>
      <c r="BC172" s="5"/>
      <c r="BD172" s="2"/>
      <c r="BE172" s="2"/>
      <c r="BF172" s="2"/>
      <c r="BG172" s="2"/>
      <c r="BH172" s="11"/>
      <c r="BI172" s="11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</row>
    <row r="173" spans="1:114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5"/>
      <c r="AX173" s="5"/>
      <c r="AY173" s="5"/>
      <c r="AZ173" s="5"/>
      <c r="BA173" s="5"/>
      <c r="BB173" s="5"/>
      <c r="BC173" s="5"/>
      <c r="BD173" s="2"/>
      <c r="BE173" s="2"/>
      <c r="BF173" s="2"/>
      <c r="BG173" s="2"/>
      <c r="BH173" s="11"/>
      <c r="BI173" s="11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</row>
    <row r="174" spans="1:114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5"/>
      <c r="AX174" s="5"/>
      <c r="AY174" s="5"/>
      <c r="AZ174" s="5"/>
      <c r="BA174" s="5"/>
      <c r="BB174" s="5"/>
      <c r="BC174" s="5"/>
      <c r="BD174" s="2"/>
      <c r="BE174" s="2"/>
      <c r="BF174" s="2"/>
      <c r="BG174" s="2"/>
      <c r="BH174" s="11"/>
      <c r="BI174" s="11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</row>
    <row r="175" spans="1:114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5"/>
      <c r="AX175" s="5"/>
      <c r="AY175" s="5"/>
      <c r="AZ175" s="5"/>
      <c r="BA175" s="5"/>
      <c r="BB175" s="5"/>
      <c r="BC175" s="5"/>
      <c r="BD175" s="2"/>
      <c r="BE175" s="2"/>
      <c r="BF175" s="2"/>
      <c r="BG175" s="2"/>
      <c r="BH175" s="11"/>
      <c r="BI175" s="11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</row>
    <row r="176" spans="1:114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5"/>
      <c r="AX176" s="5"/>
      <c r="AY176" s="5"/>
      <c r="AZ176" s="5"/>
      <c r="BA176" s="5"/>
      <c r="BB176" s="5"/>
      <c r="BC176" s="5"/>
      <c r="BD176" s="2"/>
      <c r="BE176" s="2"/>
      <c r="BF176" s="2"/>
      <c r="BG176" s="2"/>
      <c r="BH176" s="11"/>
      <c r="BI176" s="11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</row>
    <row r="177" spans="1:114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5"/>
      <c r="AX177" s="5"/>
      <c r="AY177" s="5"/>
      <c r="AZ177" s="5"/>
      <c r="BA177" s="5"/>
      <c r="BB177" s="5"/>
      <c r="BC177" s="5"/>
      <c r="BD177" s="2"/>
      <c r="BE177" s="2"/>
      <c r="BF177" s="2"/>
      <c r="BG177" s="2"/>
      <c r="BH177" s="11"/>
      <c r="BI177" s="11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</row>
    <row r="178" spans="1:114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5"/>
      <c r="AX178" s="5"/>
      <c r="AY178" s="5"/>
      <c r="AZ178" s="5"/>
      <c r="BA178" s="5"/>
      <c r="BB178" s="5"/>
      <c r="BC178" s="5"/>
      <c r="BD178" s="2"/>
      <c r="BE178" s="2"/>
      <c r="BF178" s="2"/>
      <c r="BG178" s="2"/>
      <c r="BH178" s="11"/>
      <c r="BI178" s="11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</row>
    <row r="179" spans="1:114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5"/>
      <c r="AX179" s="5"/>
      <c r="AY179" s="5"/>
      <c r="AZ179" s="5"/>
      <c r="BA179" s="5"/>
      <c r="BB179" s="5"/>
      <c r="BC179" s="5"/>
      <c r="BD179" s="2"/>
      <c r="BE179" s="2"/>
      <c r="BF179" s="2"/>
      <c r="BG179" s="2"/>
      <c r="BH179" s="11"/>
      <c r="BI179" s="11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</row>
    <row r="180" spans="1:114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5"/>
      <c r="AX180" s="5"/>
      <c r="AY180" s="5"/>
      <c r="AZ180" s="5"/>
      <c r="BA180" s="5"/>
      <c r="BB180" s="5"/>
      <c r="BC180" s="5"/>
      <c r="BD180" s="2"/>
      <c r="BE180" s="2"/>
      <c r="BF180" s="2"/>
      <c r="BG180" s="2"/>
      <c r="BH180" s="11"/>
      <c r="BI180" s="11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</row>
    <row r="181" spans="1:114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5"/>
      <c r="AX181" s="5"/>
      <c r="AY181" s="5"/>
      <c r="AZ181" s="5"/>
      <c r="BA181" s="5"/>
      <c r="BB181" s="5"/>
      <c r="BC181" s="5"/>
      <c r="BD181" s="2"/>
      <c r="BE181" s="2"/>
      <c r="BF181" s="2"/>
      <c r="BG181" s="2"/>
      <c r="BH181" s="11"/>
      <c r="BI181" s="11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</row>
    <row r="182" spans="1:114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5"/>
      <c r="AX182" s="5"/>
      <c r="AY182" s="5"/>
      <c r="AZ182" s="5"/>
      <c r="BA182" s="5"/>
      <c r="BB182" s="5"/>
      <c r="BC182" s="5"/>
      <c r="BD182" s="2"/>
      <c r="BE182" s="2"/>
      <c r="BF182" s="2"/>
      <c r="BG182" s="2"/>
      <c r="BH182" s="11"/>
      <c r="BI182" s="11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</row>
    <row r="183" spans="1:114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5"/>
      <c r="AX183" s="5"/>
      <c r="AY183" s="5"/>
      <c r="AZ183" s="5"/>
      <c r="BA183" s="5"/>
      <c r="BB183" s="5"/>
      <c r="BC183" s="5"/>
      <c r="BD183" s="2"/>
      <c r="BE183" s="2"/>
      <c r="BF183" s="2"/>
      <c r="BG183" s="2"/>
      <c r="BH183" s="11"/>
      <c r="BI183" s="11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</row>
    <row r="184" spans="1:114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5"/>
      <c r="AX184" s="5"/>
      <c r="AY184" s="5"/>
      <c r="AZ184" s="5"/>
      <c r="BA184" s="5"/>
      <c r="BB184" s="5"/>
      <c r="BC184" s="5"/>
      <c r="BD184" s="2"/>
      <c r="BE184" s="2"/>
      <c r="BF184" s="2"/>
      <c r="BG184" s="2"/>
      <c r="BH184" s="11"/>
      <c r="BI184" s="11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</row>
    <row r="185" spans="1:114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5"/>
      <c r="AX185" s="5"/>
      <c r="AY185" s="5"/>
      <c r="AZ185" s="5"/>
      <c r="BA185" s="5"/>
      <c r="BB185" s="5"/>
      <c r="BC185" s="5"/>
      <c r="BD185" s="2"/>
      <c r="BE185" s="2"/>
      <c r="BF185" s="2"/>
      <c r="BG185" s="2"/>
      <c r="BH185" s="11"/>
      <c r="BI185" s="11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</row>
    <row r="186" spans="1:114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5"/>
      <c r="AX186" s="5"/>
      <c r="AY186" s="5"/>
      <c r="AZ186" s="5"/>
      <c r="BA186" s="5"/>
      <c r="BB186" s="5"/>
      <c r="BC186" s="5"/>
      <c r="BD186" s="2"/>
      <c r="BE186" s="2"/>
      <c r="BF186" s="2"/>
      <c r="BG186" s="2"/>
      <c r="BH186" s="11"/>
      <c r="BI186" s="11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</row>
    <row r="187" spans="1:114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5"/>
      <c r="AX187" s="5"/>
      <c r="AY187" s="5"/>
      <c r="AZ187" s="5"/>
      <c r="BA187" s="5"/>
      <c r="BB187" s="5"/>
      <c r="BC187" s="5"/>
      <c r="BD187" s="2"/>
      <c r="BE187" s="2"/>
      <c r="BF187" s="2"/>
      <c r="BG187" s="2"/>
      <c r="BH187" s="11"/>
      <c r="BI187" s="11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</row>
    <row r="188" spans="1:114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5"/>
      <c r="AX188" s="5"/>
      <c r="AY188" s="5"/>
      <c r="AZ188" s="5"/>
      <c r="BA188" s="5"/>
      <c r="BB188" s="5"/>
      <c r="BC188" s="5"/>
      <c r="BD188" s="2"/>
      <c r="BE188" s="2"/>
      <c r="BF188" s="2"/>
      <c r="BG188" s="2"/>
      <c r="BH188" s="11"/>
      <c r="BI188" s="11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</row>
    <row r="189" spans="1:114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5"/>
      <c r="AX189" s="5"/>
      <c r="AY189" s="5"/>
      <c r="AZ189" s="5"/>
      <c r="BA189" s="5"/>
      <c r="BB189" s="5"/>
      <c r="BC189" s="5"/>
      <c r="BD189" s="2"/>
      <c r="BE189" s="2"/>
      <c r="BF189" s="2"/>
      <c r="BG189" s="2"/>
      <c r="BH189" s="11"/>
      <c r="BI189" s="11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</row>
    <row r="190" spans="1:114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5"/>
      <c r="AX190" s="5"/>
      <c r="AY190" s="5"/>
      <c r="AZ190" s="5"/>
      <c r="BA190" s="5"/>
      <c r="BB190" s="5"/>
      <c r="BC190" s="5"/>
      <c r="BD190" s="2"/>
      <c r="BE190" s="2"/>
      <c r="BF190" s="2"/>
      <c r="BG190" s="2"/>
      <c r="BH190" s="11"/>
      <c r="BI190" s="11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</row>
    <row r="191" spans="1:114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5"/>
      <c r="AX191" s="5"/>
      <c r="AY191" s="5"/>
      <c r="AZ191" s="5"/>
      <c r="BA191" s="5"/>
      <c r="BB191" s="5"/>
      <c r="BC191" s="5"/>
      <c r="BD191" s="2"/>
      <c r="BE191" s="2"/>
      <c r="BF191" s="2"/>
      <c r="BG191" s="2"/>
      <c r="BH191" s="11"/>
      <c r="BI191" s="11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</row>
    <row r="192" spans="1:114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5"/>
      <c r="AX192" s="5"/>
      <c r="AY192" s="5"/>
      <c r="AZ192" s="5"/>
      <c r="BA192" s="5"/>
      <c r="BB192" s="5"/>
      <c r="BC192" s="5"/>
      <c r="BD192" s="2"/>
      <c r="BE192" s="2"/>
      <c r="BF192" s="2"/>
      <c r="BG192" s="2"/>
      <c r="BH192" s="11"/>
      <c r="BI192" s="11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</row>
    <row r="193" spans="1:114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5"/>
      <c r="AX193" s="5"/>
      <c r="AY193" s="5"/>
      <c r="AZ193" s="5"/>
      <c r="BA193" s="5"/>
      <c r="BB193" s="5"/>
      <c r="BC193" s="5"/>
      <c r="BD193" s="2"/>
      <c r="BE193" s="2"/>
      <c r="BF193" s="2"/>
      <c r="BG193" s="2"/>
      <c r="BH193" s="11"/>
      <c r="BI193" s="11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</row>
    <row r="194" spans="1:114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5"/>
      <c r="AX194" s="5"/>
      <c r="AY194" s="5"/>
      <c r="AZ194" s="5"/>
      <c r="BA194" s="5"/>
      <c r="BB194" s="5"/>
      <c r="BC194" s="5"/>
      <c r="BD194" s="2"/>
      <c r="BE194" s="2"/>
      <c r="BF194" s="2"/>
      <c r="BG194" s="2"/>
      <c r="BH194" s="11"/>
      <c r="BI194" s="11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</row>
    <row r="195" spans="1:114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5"/>
      <c r="AX195" s="5"/>
      <c r="AY195" s="5"/>
      <c r="AZ195" s="5"/>
      <c r="BA195" s="5"/>
      <c r="BB195" s="5"/>
      <c r="BC195" s="5"/>
      <c r="BD195" s="2"/>
      <c r="BE195" s="2"/>
      <c r="BF195" s="2"/>
      <c r="BG195" s="2"/>
      <c r="BH195" s="11"/>
      <c r="BI195" s="11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</row>
    <row r="196" spans="1:114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5"/>
      <c r="AX196" s="5"/>
      <c r="AY196" s="5"/>
      <c r="AZ196" s="5"/>
      <c r="BA196" s="5"/>
      <c r="BB196" s="5"/>
      <c r="BC196" s="5"/>
      <c r="BD196" s="2"/>
      <c r="BE196" s="2"/>
      <c r="BF196" s="2"/>
      <c r="BG196" s="2"/>
      <c r="BH196" s="11"/>
      <c r="BI196" s="11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</row>
    <row r="197" spans="1:114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5"/>
      <c r="AX197" s="5"/>
      <c r="AY197" s="5"/>
      <c r="AZ197" s="5"/>
      <c r="BA197" s="5"/>
      <c r="BB197" s="5"/>
      <c r="BC197" s="5"/>
      <c r="BD197" s="2"/>
      <c r="BE197" s="2"/>
      <c r="BF197" s="2"/>
      <c r="BG197" s="2"/>
      <c r="BH197" s="11"/>
      <c r="BI197" s="11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</row>
    <row r="198" spans="1:114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5"/>
      <c r="AX198" s="5"/>
      <c r="AY198" s="5"/>
      <c r="AZ198" s="5"/>
      <c r="BA198" s="5"/>
      <c r="BB198" s="5"/>
      <c r="BC198" s="5"/>
      <c r="BD198" s="2"/>
      <c r="BE198" s="2"/>
      <c r="BF198" s="2"/>
      <c r="BG198" s="2"/>
      <c r="BH198" s="11"/>
      <c r="BI198" s="11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</row>
    <row r="199" spans="1:114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5"/>
      <c r="AX199" s="5"/>
      <c r="AY199" s="5"/>
      <c r="AZ199" s="5"/>
      <c r="BA199" s="5"/>
      <c r="BB199" s="5"/>
      <c r="BC199" s="5"/>
      <c r="BD199" s="2"/>
      <c r="BE199" s="2"/>
      <c r="BF199" s="2"/>
      <c r="BG199" s="2"/>
      <c r="BH199" s="11"/>
      <c r="BI199" s="11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</row>
    <row r="200" spans="1:114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5"/>
      <c r="AX200" s="5"/>
      <c r="AY200" s="5"/>
      <c r="AZ200" s="5"/>
      <c r="BA200" s="5"/>
      <c r="BB200" s="5"/>
      <c r="BC200" s="5"/>
      <c r="BD200" s="2"/>
      <c r="BE200" s="2"/>
      <c r="BF200" s="2"/>
      <c r="BG200" s="2"/>
      <c r="BH200" s="11"/>
      <c r="BI200" s="11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</row>
    <row r="201" spans="1:114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5"/>
      <c r="AX201" s="5"/>
      <c r="AY201" s="5"/>
      <c r="AZ201" s="5"/>
      <c r="BA201" s="5"/>
      <c r="BB201" s="5"/>
      <c r="BC201" s="5"/>
      <c r="BD201" s="2"/>
      <c r="BE201" s="2"/>
      <c r="BF201" s="2"/>
      <c r="BG201" s="2"/>
      <c r="BH201" s="11"/>
      <c r="BI201" s="11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</row>
    <row r="202" spans="1:114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5"/>
      <c r="AX202" s="5"/>
      <c r="AY202" s="5"/>
      <c r="AZ202" s="5"/>
      <c r="BA202" s="5"/>
      <c r="BB202" s="5"/>
      <c r="BC202" s="5"/>
      <c r="BD202" s="2"/>
      <c r="BE202" s="2"/>
      <c r="BF202" s="2"/>
      <c r="BG202" s="2"/>
      <c r="BH202" s="11"/>
      <c r="BI202" s="11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</row>
    <row r="203" spans="1:114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5"/>
      <c r="AX203" s="5"/>
      <c r="AY203" s="5"/>
      <c r="AZ203" s="5"/>
      <c r="BA203" s="5"/>
      <c r="BB203" s="5"/>
      <c r="BC203" s="5"/>
      <c r="BD203" s="2"/>
      <c r="BE203" s="2"/>
      <c r="BF203" s="2"/>
      <c r="BG203" s="2"/>
      <c r="BH203" s="11"/>
      <c r="BI203" s="11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</row>
    <row r="204" spans="1:114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5"/>
      <c r="AX204" s="5"/>
      <c r="AY204" s="5"/>
      <c r="AZ204" s="5"/>
      <c r="BA204" s="5"/>
      <c r="BB204" s="5"/>
      <c r="BC204" s="5"/>
      <c r="BD204" s="2"/>
      <c r="BE204" s="2"/>
      <c r="BF204" s="2"/>
      <c r="BG204" s="2"/>
      <c r="BH204" s="11"/>
      <c r="BI204" s="11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</row>
    <row r="205" spans="1:114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5"/>
      <c r="AX205" s="5"/>
      <c r="AY205" s="5"/>
      <c r="AZ205" s="5"/>
      <c r="BA205" s="5"/>
      <c r="BB205" s="5"/>
      <c r="BC205" s="5"/>
      <c r="BD205" s="2"/>
      <c r="BE205" s="2"/>
      <c r="BF205" s="2"/>
      <c r="BG205" s="2"/>
      <c r="BH205" s="11"/>
      <c r="BI205" s="11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</row>
    <row r="206" spans="1:114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5"/>
      <c r="AX206" s="5"/>
      <c r="AY206" s="5"/>
      <c r="AZ206" s="5"/>
      <c r="BA206" s="5"/>
      <c r="BB206" s="5"/>
      <c r="BC206" s="5"/>
      <c r="BD206" s="2"/>
      <c r="BE206" s="2"/>
      <c r="BF206" s="2"/>
      <c r="BG206" s="2"/>
      <c r="BH206" s="11"/>
      <c r="BI206" s="11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</row>
    <row r="207" spans="1:114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5"/>
      <c r="AX207" s="5"/>
      <c r="AY207" s="5"/>
      <c r="AZ207" s="5"/>
      <c r="BA207" s="5"/>
      <c r="BB207" s="5"/>
      <c r="BC207" s="5"/>
      <c r="BD207" s="2"/>
      <c r="BE207" s="2"/>
      <c r="BF207" s="2"/>
      <c r="BG207" s="2"/>
      <c r="BH207" s="11"/>
      <c r="BI207" s="11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</row>
    <row r="208" spans="1:114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5"/>
      <c r="AX208" s="5"/>
      <c r="AY208" s="5"/>
      <c r="AZ208" s="5"/>
      <c r="BA208" s="5"/>
      <c r="BB208" s="5"/>
      <c r="BC208" s="5"/>
      <c r="BD208" s="2"/>
      <c r="BE208" s="2"/>
      <c r="BF208" s="2"/>
      <c r="BG208" s="2"/>
      <c r="BH208" s="11"/>
      <c r="BI208" s="11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</row>
    <row r="209" spans="1:114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5"/>
      <c r="AX209" s="5"/>
      <c r="AY209" s="5"/>
      <c r="AZ209" s="5"/>
      <c r="BA209" s="5"/>
      <c r="BB209" s="5"/>
      <c r="BC209" s="5"/>
      <c r="BD209" s="2"/>
      <c r="BE209" s="2"/>
      <c r="BF209" s="2"/>
      <c r="BG209" s="2"/>
      <c r="BH209" s="11"/>
      <c r="BI209" s="11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</row>
    <row r="210" spans="1:114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5"/>
      <c r="AX210" s="5"/>
      <c r="AY210" s="5"/>
      <c r="AZ210" s="5"/>
      <c r="BA210" s="5"/>
      <c r="BB210" s="5"/>
      <c r="BC210" s="5"/>
      <c r="BD210" s="2"/>
      <c r="BE210" s="2"/>
      <c r="BF210" s="2"/>
      <c r="BG210" s="2"/>
      <c r="BH210" s="11"/>
      <c r="BI210" s="11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</row>
    <row r="211" spans="1:114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5"/>
      <c r="AX211" s="5"/>
      <c r="AY211" s="5"/>
      <c r="AZ211" s="5"/>
      <c r="BA211" s="5"/>
      <c r="BB211" s="5"/>
      <c r="BC211" s="5"/>
      <c r="BD211" s="2"/>
      <c r="BE211" s="2"/>
      <c r="BF211" s="2"/>
      <c r="BG211" s="2"/>
      <c r="BH211" s="11"/>
      <c r="BI211" s="11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</row>
    <row r="212" spans="1:114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5"/>
      <c r="AX212" s="5"/>
      <c r="AY212" s="5"/>
      <c r="AZ212" s="5"/>
      <c r="BA212" s="5"/>
      <c r="BB212" s="5"/>
      <c r="BC212" s="5"/>
      <c r="BD212" s="2"/>
      <c r="BE212" s="2"/>
      <c r="BF212" s="2"/>
      <c r="BG212" s="2"/>
      <c r="BH212" s="11"/>
      <c r="BI212" s="11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</row>
    <row r="213" spans="1:114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5"/>
      <c r="AX213" s="5"/>
      <c r="AY213" s="5"/>
      <c r="AZ213" s="5"/>
      <c r="BA213" s="5"/>
      <c r="BB213" s="5"/>
      <c r="BC213" s="5"/>
      <c r="BD213" s="2"/>
      <c r="BE213" s="2"/>
      <c r="BF213" s="2"/>
      <c r="BG213" s="2"/>
      <c r="BH213" s="11"/>
      <c r="BI213" s="11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</row>
    <row r="214" spans="1:114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5"/>
      <c r="AX214" s="5"/>
      <c r="AY214" s="5"/>
      <c r="AZ214" s="5"/>
      <c r="BA214" s="5"/>
      <c r="BB214" s="5"/>
      <c r="BC214" s="5"/>
      <c r="BD214" s="2"/>
      <c r="BE214" s="2"/>
      <c r="BF214" s="2"/>
      <c r="BG214" s="2"/>
      <c r="BH214" s="11"/>
      <c r="BI214" s="11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</row>
    <row r="215" spans="1:114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5"/>
      <c r="AX215" s="5"/>
      <c r="AY215" s="5"/>
      <c r="AZ215" s="5"/>
      <c r="BA215" s="5"/>
      <c r="BB215" s="5"/>
      <c r="BC215" s="5"/>
      <c r="BD215" s="2"/>
      <c r="BE215" s="2"/>
      <c r="BF215" s="2"/>
      <c r="BG215" s="2"/>
      <c r="BH215" s="11"/>
      <c r="BI215" s="11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</row>
    <row r="216" spans="1:114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5"/>
      <c r="AX216" s="5"/>
      <c r="AY216" s="5"/>
      <c r="AZ216" s="5"/>
      <c r="BA216" s="5"/>
      <c r="BB216" s="5"/>
      <c r="BC216" s="5"/>
      <c r="BD216" s="2"/>
      <c r="BE216" s="2"/>
      <c r="BF216" s="2"/>
      <c r="BG216" s="2"/>
      <c r="BH216" s="11"/>
      <c r="BI216" s="11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</row>
    <row r="217" spans="1:114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5"/>
      <c r="AX217" s="5"/>
      <c r="AY217" s="5"/>
      <c r="AZ217" s="5"/>
      <c r="BA217" s="5"/>
      <c r="BB217" s="5"/>
      <c r="BC217" s="5"/>
      <c r="BD217" s="2"/>
      <c r="BE217" s="2"/>
      <c r="BF217" s="2"/>
      <c r="BG217" s="2"/>
      <c r="BH217" s="11"/>
      <c r="BI217" s="11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</row>
    <row r="218" spans="1:114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5"/>
      <c r="AX218" s="5"/>
      <c r="AY218" s="5"/>
      <c r="AZ218" s="5"/>
      <c r="BA218" s="5"/>
      <c r="BB218" s="5"/>
      <c r="BC218" s="5"/>
      <c r="BD218" s="2"/>
      <c r="BE218" s="2"/>
      <c r="BF218" s="2"/>
      <c r="BG218" s="2"/>
      <c r="BH218" s="11"/>
      <c r="BI218" s="11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</row>
    <row r="219" spans="1:114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5"/>
      <c r="AX219" s="5"/>
      <c r="AY219" s="5"/>
      <c r="AZ219" s="5"/>
      <c r="BA219" s="5"/>
      <c r="BB219" s="5"/>
      <c r="BC219" s="5"/>
      <c r="BD219" s="2"/>
      <c r="BE219" s="2"/>
      <c r="BF219" s="2"/>
      <c r="BG219" s="2"/>
      <c r="BH219" s="11"/>
      <c r="BI219" s="11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</row>
    <row r="220" spans="1:114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5"/>
      <c r="AX220" s="5"/>
      <c r="AY220" s="5"/>
      <c r="AZ220" s="5"/>
      <c r="BA220" s="5"/>
      <c r="BB220" s="5"/>
      <c r="BC220" s="5"/>
      <c r="BD220" s="2"/>
      <c r="BE220" s="2"/>
      <c r="BF220" s="2"/>
      <c r="BG220" s="2"/>
      <c r="BH220" s="11"/>
      <c r="BI220" s="11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</row>
    <row r="221" spans="1:114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5"/>
      <c r="AX221" s="5"/>
      <c r="AY221" s="5"/>
      <c r="AZ221" s="5"/>
      <c r="BA221" s="5"/>
      <c r="BB221" s="5"/>
      <c r="BC221" s="5"/>
      <c r="BD221" s="2"/>
      <c r="BE221" s="2"/>
      <c r="BF221" s="2"/>
      <c r="BG221" s="2"/>
      <c r="BH221" s="11"/>
      <c r="BI221" s="11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</row>
    <row r="222" spans="1:114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5"/>
      <c r="AX222" s="5"/>
      <c r="AY222" s="5"/>
      <c r="AZ222" s="5"/>
      <c r="BA222" s="5"/>
      <c r="BB222" s="5"/>
      <c r="BC222" s="5"/>
      <c r="BD222" s="2"/>
      <c r="BE222" s="2"/>
      <c r="BF222" s="2"/>
      <c r="BG222" s="2"/>
      <c r="BH222" s="11"/>
      <c r="BI222" s="11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</row>
    <row r="223" spans="1:114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5"/>
      <c r="AX223" s="5"/>
      <c r="AY223" s="5"/>
      <c r="AZ223" s="5"/>
      <c r="BA223" s="5"/>
      <c r="BB223" s="5"/>
      <c r="BC223" s="5"/>
      <c r="BD223" s="2"/>
      <c r="BE223" s="2"/>
      <c r="BF223" s="2"/>
      <c r="BG223" s="2"/>
      <c r="BH223" s="11"/>
      <c r="BI223" s="11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</row>
    <row r="224" spans="1:114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5"/>
      <c r="AX224" s="5"/>
      <c r="AY224" s="5"/>
      <c r="AZ224" s="5"/>
      <c r="BA224" s="5"/>
      <c r="BB224" s="5"/>
      <c r="BC224" s="5"/>
      <c r="BD224" s="2"/>
      <c r="BE224" s="2"/>
      <c r="BF224" s="2"/>
      <c r="BG224" s="2"/>
      <c r="BH224" s="11"/>
      <c r="BI224" s="11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</row>
    <row r="225" spans="1:114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5"/>
      <c r="AX225" s="5"/>
      <c r="AY225" s="5"/>
      <c r="AZ225" s="5"/>
      <c r="BA225" s="5"/>
      <c r="BB225" s="5"/>
      <c r="BC225" s="5"/>
      <c r="BD225" s="2"/>
      <c r="BE225" s="2"/>
      <c r="BF225" s="2"/>
      <c r="BG225" s="2"/>
      <c r="BH225" s="11"/>
      <c r="BI225" s="11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</row>
    <row r="226" spans="1:114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5"/>
      <c r="AX226" s="5"/>
      <c r="AY226" s="5"/>
      <c r="AZ226" s="5"/>
      <c r="BA226" s="5"/>
      <c r="BB226" s="5"/>
      <c r="BC226" s="5"/>
      <c r="BD226" s="2"/>
      <c r="BE226" s="2"/>
      <c r="BF226" s="2"/>
      <c r="BG226" s="2"/>
      <c r="BH226" s="11"/>
      <c r="BI226" s="11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</row>
    <row r="227" spans="1:114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5"/>
      <c r="AX227" s="5"/>
      <c r="AY227" s="5"/>
      <c r="AZ227" s="5"/>
      <c r="BA227" s="5"/>
      <c r="BB227" s="5"/>
      <c r="BC227" s="5"/>
      <c r="BD227" s="2"/>
      <c r="BE227" s="2"/>
      <c r="BF227" s="2"/>
      <c r="BG227" s="2"/>
      <c r="BH227" s="11"/>
      <c r="BI227" s="11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</row>
    <row r="228" spans="1:114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5"/>
      <c r="AX228" s="5"/>
      <c r="AY228" s="5"/>
      <c r="AZ228" s="5"/>
      <c r="BA228" s="5"/>
      <c r="BB228" s="5"/>
      <c r="BC228" s="5"/>
      <c r="BD228" s="2"/>
      <c r="BE228" s="2"/>
      <c r="BF228" s="2"/>
      <c r="BG228" s="2"/>
      <c r="BH228" s="11"/>
      <c r="BI228" s="11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</row>
    <row r="229" spans="1:114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5"/>
      <c r="AX229" s="5"/>
      <c r="AY229" s="5"/>
      <c r="AZ229" s="5"/>
      <c r="BA229" s="5"/>
      <c r="BB229" s="5"/>
      <c r="BC229" s="5"/>
      <c r="BD229" s="2"/>
      <c r="BE229" s="2"/>
      <c r="BF229" s="2"/>
      <c r="BG229" s="2"/>
      <c r="BH229" s="11"/>
      <c r="BI229" s="11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</row>
    <row r="230" spans="1:114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5"/>
      <c r="AX230" s="5"/>
      <c r="AY230" s="5"/>
      <c r="AZ230" s="5"/>
      <c r="BA230" s="5"/>
      <c r="BB230" s="5"/>
      <c r="BC230" s="5"/>
      <c r="BD230" s="2"/>
      <c r="BE230" s="2"/>
      <c r="BF230" s="2"/>
      <c r="BG230" s="2"/>
      <c r="BH230" s="11"/>
      <c r="BI230" s="11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</row>
    <row r="231" spans="1:114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5"/>
      <c r="AX231" s="5"/>
      <c r="AY231" s="5"/>
      <c r="AZ231" s="5"/>
      <c r="BA231" s="5"/>
      <c r="BB231" s="5"/>
      <c r="BC231" s="5"/>
      <c r="BD231" s="2"/>
      <c r="BE231" s="2"/>
      <c r="BF231" s="2"/>
      <c r="BG231" s="2"/>
      <c r="BH231" s="11"/>
      <c r="BI231" s="11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</row>
    <row r="232" spans="1:114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5"/>
      <c r="AX232" s="5"/>
      <c r="AY232" s="5"/>
      <c r="AZ232" s="5"/>
      <c r="BA232" s="5"/>
      <c r="BB232" s="5"/>
      <c r="BC232" s="5"/>
      <c r="BD232" s="2"/>
      <c r="BE232" s="2"/>
      <c r="BF232" s="2"/>
      <c r="BG232" s="2"/>
      <c r="BH232" s="11"/>
      <c r="BI232" s="11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</row>
    <row r="233" spans="1:114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5"/>
      <c r="AX233" s="5"/>
      <c r="AY233" s="5"/>
      <c r="AZ233" s="5"/>
      <c r="BA233" s="5"/>
      <c r="BB233" s="5"/>
      <c r="BC233" s="5"/>
      <c r="BD233" s="2"/>
      <c r="BE233" s="2"/>
      <c r="BF233" s="2"/>
      <c r="BG233" s="2"/>
      <c r="BH233" s="11"/>
      <c r="BI233" s="11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</row>
    <row r="234" spans="1:114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5"/>
      <c r="AX234" s="5"/>
      <c r="AY234" s="5"/>
      <c r="AZ234" s="5"/>
      <c r="BA234" s="5"/>
      <c r="BB234" s="5"/>
      <c r="BC234" s="5"/>
      <c r="BD234" s="2"/>
      <c r="BE234" s="2"/>
      <c r="BF234" s="2"/>
      <c r="BG234" s="2"/>
      <c r="BH234" s="11"/>
      <c r="BI234" s="11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</row>
    <row r="235" spans="1:114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5"/>
      <c r="AX235" s="5"/>
      <c r="AY235" s="5"/>
      <c r="AZ235" s="5"/>
      <c r="BA235" s="5"/>
      <c r="BB235" s="5"/>
      <c r="BC235" s="5"/>
      <c r="BD235" s="2"/>
      <c r="BE235" s="2"/>
      <c r="BF235" s="2"/>
      <c r="BG235" s="2"/>
      <c r="BH235" s="11"/>
      <c r="BI235" s="11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</row>
    <row r="236" spans="1:114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5"/>
      <c r="AX236" s="5"/>
      <c r="AY236" s="5"/>
      <c r="AZ236" s="5"/>
      <c r="BA236" s="5"/>
      <c r="BB236" s="5"/>
      <c r="BC236" s="5"/>
      <c r="BD236" s="2"/>
      <c r="BE236" s="2"/>
      <c r="BF236" s="2"/>
      <c r="BG236" s="2"/>
      <c r="BH236" s="11"/>
      <c r="BI236" s="11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</row>
    <row r="237" spans="1:114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5"/>
      <c r="AX237" s="5"/>
      <c r="AY237" s="5"/>
      <c r="AZ237" s="5"/>
      <c r="BA237" s="5"/>
      <c r="BB237" s="5"/>
      <c r="BC237" s="5"/>
      <c r="BD237" s="2"/>
      <c r="BE237" s="2"/>
      <c r="BF237" s="2"/>
      <c r="BG237" s="2"/>
      <c r="BH237" s="11"/>
      <c r="BI237" s="11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</row>
    <row r="238" spans="1:114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5"/>
      <c r="AX238" s="5"/>
      <c r="AY238" s="5"/>
      <c r="AZ238" s="5"/>
      <c r="BA238" s="5"/>
      <c r="BB238" s="5"/>
      <c r="BC238" s="5"/>
      <c r="BD238" s="2"/>
      <c r="BE238" s="2"/>
      <c r="BF238" s="2"/>
      <c r="BG238" s="2"/>
      <c r="BH238" s="11"/>
      <c r="BI238" s="11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</row>
    <row r="239" spans="1:114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5"/>
      <c r="AX239" s="5"/>
      <c r="AY239" s="5"/>
      <c r="AZ239" s="5"/>
      <c r="BA239" s="5"/>
      <c r="BB239" s="5"/>
      <c r="BC239" s="5"/>
      <c r="BD239" s="2"/>
      <c r="BE239" s="2"/>
      <c r="BF239" s="2"/>
      <c r="BG239" s="2"/>
      <c r="BH239" s="11"/>
      <c r="BI239" s="11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</row>
    <row r="240" spans="1:114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5"/>
      <c r="AX240" s="5"/>
      <c r="AY240" s="5"/>
      <c r="AZ240" s="5"/>
      <c r="BA240" s="5"/>
      <c r="BB240" s="5"/>
      <c r="BC240" s="5"/>
      <c r="BD240" s="2"/>
      <c r="BE240" s="2"/>
      <c r="BF240" s="2"/>
      <c r="BG240" s="2"/>
      <c r="BH240" s="11"/>
      <c r="BI240" s="11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</row>
    <row r="241" spans="1:114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5"/>
      <c r="AX241" s="5"/>
      <c r="AY241" s="5"/>
      <c r="AZ241" s="5"/>
      <c r="BA241" s="5"/>
      <c r="BB241" s="5"/>
      <c r="BC241" s="5"/>
      <c r="BD241" s="2"/>
      <c r="BE241" s="2"/>
      <c r="BF241" s="2"/>
      <c r="BG241" s="2"/>
      <c r="BH241" s="11"/>
      <c r="BI241" s="11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</row>
    <row r="242" spans="1:114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5"/>
      <c r="AX242" s="5"/>
      <c r="AY242" s="5"/>
      <c r="AZ242" s="5"/>
      <c r="BA242" s="5"/>
      <c r="BB242" s="5"/>
      <c r="BC242" s="5"/>
      <c r="BD242" s="2"/>
      <c r="BE242" s="2"/>
      <c r="BF242" s="2"/>
      <c r="BG242" s="2"/>
      <c r="BH242" s="11"/>
      <c r="BI242" s="11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</row>
    <row r="243" spans="1:114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5"/>
      <c r="AX243" s="5"/>
      <c r="AY243" s="5"/>
      <c r="AZ243" s="5"/>
      <c r="BA243" s="5"/>
      <c r="BB243" s="5"/>
      <c r="BC243" s="5"/>
      <c r="BD243" s="2"/>
      <c r="BE243" s="2"/>
      <c r="BF243" s="2"/>
      <c r="BG243" s="2"/>
      <c r="BH243" s="11"/>
      <c r="BI243" s="11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</row>
    <row r="244" spans="1:114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5"/>
      <c r="AX244" s="5"/>
      <c r="AY244" s="5"/>
      <c r="AZ244" s="5"/>
      <c r="BA244" s="5"/>
      <c r="BB244" s="5"/>
      <c r="BC244" s="5"/>
      <c r="BD244" s="2"/>
      <c r="BE244" s="2"/>
      <c r="BF244" s="2"/>
      <c r="BG244" s="2"/>
      <c r="BH244" s="11"/>
      <c r="BI244" s="11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</row>
    <row r="245" spans="1:114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5"/>
      <c r="AX245" s="5"/>
      <c r="AY245" s="5"/>
      <c r="AZ245" s="5"/>
      <c r="BA245" s="5"/>
      <c r="BB245" s="5"/>
      <c r="BC245" s="5"/>
      <c r="BD245" s="2"/>
      <c r="BE245" s="2"/>
      <c r="BF245" s="2"/>
      <c r="BG245" s="2"/>
      <c r="BH245" s="11"/>
      <c r="BI245" s="11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</row>
    <row r="246" spans="1:114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5"/>
      <c r="AX246" s="5"/>
      <c r="AY246" s="5"/>
      <c r="AZ246" s="5"/>
      <c r="BA246" s="5"/>
      <c r="BB246" s="5"/>
      <c r="BC246" s="5"/>
      <c r="BD246" s="2"/>
      <c r="BE246" s="2"/>
      <c r="BF246" s="2"/>
      <c r="BG246" s="2"/>
      <c r="BH246" s="11"/>
      <c r="BI246" s="11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</row>
    <row r="247" spans="1:114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5"/>
      <c r="AX247" s="5"/>
      <c r="AY247" s="5"/>
      <c r="AZ247" s="5"/>
      <c r="BA247" s="5"/>
      <c r="BB247" s="5"/>
      <c r="BC247" s="5"/>
      <c r="BD247" s="2"/>
      <c r="BE247" s="2"/>
      <c r="BF247" s="2"/>
      <c r="BG247" s="2"/>
      <c r="BH247" s="11"/>
      <c r="BI247" s="11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</row>
    <row r="248" spans="1:114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5"/>
      <c r="AX248" s="5"/>
      <c r="AY248" s="5"/>
      <c r="AZ248" s="5"/>
      <c r="BA248" s="5"/>
      <c r="BB248" s="5"/>
      <c r="BC248" s="5"/>
      <c r="BD248" s="2"/>
      <c r="BE248" s="2"/>
      <c r="BF248" s="2"/>
      <c r="BG248" s="2"/>
      <c r="BH248" s="11"/>
      <c r="BI248" s="11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</row>
    <row r="249" spans="1:114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5"/>
      <c r="AX249" s="5"/>
      <c r="AY249" s="5"/>
      <c r="AZ249" s="5"/>
      <c r="BA249" s="5"/>
      <c r="BB249" s="5"/>
      <c r="BC249" s="5"/>
      <c r="BD249" s="2"/>
      <c r="BE249" s="2"/>
      <c r="BF249" s="2"/>
      <c r="BG249" s="2"/>
      <c r="BH249" s="11"/>
      <c r="BI249" s="11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</row>
    <row r="250" spans="1:114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5"/>
      <c r="AX250" s="5"/>
      <c r="AY250" s="5"/>
      <c r="AZ250" s="5"/>
      <c r="BA250" s="5"/>
      <c r="BB250" s="5"/>
      <c r="BC250" s="5"/>
      <c r="BD250" s="2"/>
      <c r="BE250" s="2"/>
      <c r="BF250" s="2"/>
      <c r="BG250" s="2"/>
      <c r="BH250" s="11"/>
      <c r="BI250" s="11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</row>
    <row r="251" spans="1:114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5"/>
      <c r="AX251" s="5"/>
      <c r="AY251" s="5"/>
      <c r="AZ251" s="5"/>
      <c r="BA251" s="5"/>
      <c r="BB251" s="5"/>
      <c r="BC251" s="5"/>
      <c r="BD251" s="2"/>
      <c r="BE251" s="2"/>
      <c r="BF251" s="2"/>
      <c r="BG251" s="2"/>
      <c r="BH251" s="11"/>
      <c r="BI251" s="11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</row>
    <row r="252" spans="1:114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5"/>
      <c r="AX252" s="5"/>
      <c r="AY252" s="5"/>
      <c r="AZ252" s="5"/>
      <c r="BA252" s="5"/>
      <c r="BB252" s="5"/>
      <c r="BC252" s="5"/>
      <c r="BD252" s="2"/>
      <c r="BE252" s="2"/>
      <c r="BF252" s="2"/>
      <c r="BG252" s="2"/>
      <c r="BH252" s="11"/>
      <c r="BI252" s="11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</row>
    <row r="253" spans="1:114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5"/>
      <c r="AX253" s="5"/>
      <c r="AY253" s="5"/>
      <c r="AZ253" s="5"/>
      <c r="BA253" s="5"/>
      <c r="BB253" s="5"/>
      <c r="BC253" s="5"/>
      <c r="BD253" s="2"/>
      <c r="BE253" s="2"/>
      <c r="BF253" s="2"/>
      <c r="BG253" s="2"/>
      <c r="BH253" s="11"/>
      <c r="BI253" s="11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</row>
    <row r="254" spans="1:114" ht="15" customHeight="1" x14ac:dyDescent="0.2">
      <c r="AN254" s="2"/>
    </row>
    <row r="255" spans="1:114" ht="15" customHeight="1" x14ac:dyDescent="0.2">
      <c r="AN255" s="2"/>
    </row>
    <row r="256" spans="1:114" ht="15" customHeight="1" x14ac:dyDescent="0.2">
      <c r="AN256" s="2"/>
    </row>
    <row r="257" spans="40:40" ht="15" customHeight="1" x14ac:dyDescent="0.2">
      <c r="AN257" s="2"/>
    </row>
    <row r="258" spans="40:40" ht="15" customHeight="1" x14ac:dyDescent="0.2">
      <c r="AN258" s="2"/>
    </row>
    <row r="259" spans="40:40" ht="15" customHeight="1" x14ac:dyDescent="0.2">
      <c r="AN259" s="2"/>
    </row>
    <row r="260" spans="40:40" ht="15" customHeight="1" x14ac:dyDescent="0.2">
      <c r="AN260" s="2"/>
    </row>
    <row r="261" spans="40:40" ht="15" customHeight="1" x14ac:dyDescent="0.2">
      <c r="AN261" s="2"/>
    </row>
    <row r="262" spans="40:40" ht="15" customHeight="1" x14ac:dyDescent="0.2">
      <c r="AN262" s="2"/>
    </row>
    <row r="263" spans="40:40" ht="15" customHeight="1" x14ac:dyDescent="0.2">
      <c r="AN263" s="2"/>
    </row>
    <row r="264" spans="40:40" ht="15" customHeight="1" x14ac:dyDescent="0.2">
      <c r="AN264" s="2"/>
    </row>
  </sheetData>
  <sheetProtection algorithmName="SHA-512" hashValue="B2qoZHwHxXasEa4lJnXKMcsbusaa2NBgUg1IBALGfQ4pweBcRCM7ODygDwR6Mtr+q02WVOJ9aO3A+AOut9Y36g==" saltValue="j7DzbhZTemFFyZewGv7SCg==" spinCount="100000" sheet="1" objects="1" scenarios="1"/>
  <autoFilter ref="A3:DJ149" xr:uid="{00000000-0009-0000-0000-000000000000}"/>
  <customSheetViews>
    <customSheetView guid="{71E1C479-D68D-4FDB-8D64-FC4DCB7ABC9C}" filter="1" showAutoFilter="1">
      <pageMargins left="0" right="0" top="0" bottom="0" header="0" footer="0"/>
      <autoFilter ref="A5:CD155" xr:uid="{E71FB61E-DE4F-474E-8E99-F8A6E0B2D7DC}"/>
      <extLst>
        <ext uri="GoogleSheetsCustomDataVersion1">
          <go:sheetsCustomData xmlns:go="http://customooxmlschemas.google.com/" filterViewId="1967121492"/>
        </ext>
      </extLst>
    </customSheetView>
    <customSheetView guid="{16C2B7AF-ADFD-47D2-B5CB-F6B4068489BA}" filter="1" showAutoFilter="1">
      <pageMargins left="0" right="0" top="0" bottom="0" header="0" footer="0"/>
      <autoFilter ref="A5:CD155" xr:uid="{94DC1832-6E28-4605-92AB-5A2F100B2814}">
        <filterColumn colId="12">
          <filters>
            <filter val="FHG"/>
            <filter val="KHA"/>
            <filter val="KI"/>
            <filter val="OVHA"/>
          </filters>
        </filterColumn>
      </autoFilter>
      <extLst>
        <ext uri="GoogleSheetsCustomDataVersion1">
          <go:sheetsCustomData xmlns:go="http://customooxmlschemas.google.com/" filterViewId="1765297432"/>
        </ext>
      </extLst>
    </customSheetView>
    <customSheetView guid="{B31AEFA8-86BF-44F7-AFCE-EE88A0C445A6}" filter="1" showAutoFilter="1">
      <pageMargins left="0" right="0" top="0" bottom="0" header="0" footer="0"/>
      <autoFilter ref="A5:CD155" xr:uid="{90803D58-D2BB-4EBC-84E6-7D943E38283B}"/>
      <extLst>
        <ext uri="GoogleSheetsCustomDataVersion1">
          <go:sheetsCustomData xmlns:go="http://customooxmlschemas.google.com/" filterViewId="1016956674"/>
        </ext>
      </extLst>
    </customSheetView>
  </customSheetViews>
  <conditionalFormatting sqref="BM3:BS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dataValidations count="2">
    <dataValidation type="list" allowBlank="1" showErrorMessage="1" sqref="AO128:AV128 D128:D129 H128:J129 AQ129:AU129" xr:uid="{00000000-0002-0000-0000-00000B000000}">
      <formula1>#REF!</formula1>
    </dataValidation>
    <dataValidation type="list" allowBlank="1" showErrorMessage="1" sqref="F4:F127" xr:uid="{00000000-0002-0000-0000-00000D000000}">
      <formula1>"Yes,No"</formula1>
    </dataValidation>
  </dataValidations>
  <pageMargins left="0.39370078740157483" right="0.39370078740157483" top="0.39370078740157483" bottom="0.39370078740157483" header="0" footer="0"/>
  <pageSetup paperSize="8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xr:uid="{00000000-0002-0000-0000-000000000000}">
          <x14:formula1>
            <xm:f>Codes!$A$39:$A$49</xm:f>
          </x14:formula1>
          <xm:sqref>D4:D6 D54:D57 D122:D127 D9:D52 D59:D120</xm:sqref>
        </x14:dataValidation>
        <x14:dataValidation type="list" allowBlank="1" xr:uid="{00000000-0002-0000-0000-000001000000}">
          <x14:formula1>
            <xm:f>Codes!$A$56:$A$65</xm:f>
          </x14:formula1>
          <xm:sqref>AR36 AT36</xm:sqref>
        </x14:dataValidation>
        <x14:dataValidation type="list" allowBlank="1" xr:uid="{00000000-0002-0000-0000-000002000000}">
          <x14:formula1>
            <xm:f>Codes!$A$88:$A$91</xm:f>
          </x14:formula1>
          <xm:sqref>AQ4:AQ6 AQ122:AQ125 AQ127 AQ9:AQ40 AQ42:AQ51 AQ54:AQ120</xm:sqref>
        </x14:dataValidation>
        <x14:dataValidation type="list" allowBlank="1" xr:uid="{00000000-0002-0000-0000-000004000000}">
          <x14:formula1>
            <xm:f>Codes!$A$56:$A$64</xm:f>
          </x14:formula1>
          <xm:sqref>I36</xm:sqref>
        </x14:dataValidation>
        <x14:dataValidation type="list" allowBlank="1" xr:uid="{00000000-0002-0000-0000-000006000000}">
          <x14:formula1>
            <xm:f>Codes!$A$24:$A$31</xm:f>
          </x14:formula1>
          <xm:sqref>G4:H6 G122:H125 G127:H127 G9:H40 G42:H51 G54:H120</xm:sqref>
        </x14:dataValidation>
        <x14:dataValidation type="list" allowBlank="1" xr:uid="{00000000-0002-0000-0000-00000A000000}">
          <x14:formula1>
            <xm:f>Codes!$A$75:$A$80</xm:f>
          </x14:formula1>
          <xm:sqref>AO4:AP127</xm:sqref>
        </x14:dataValidation>
        <x14:dataValidation type="list" allowBlank="1" xr:uid="{00000000-0002-0000-0000-000005000000}">
          <x14:formula1>
            <xm:f>Codes!$A$56:$A$72</xm:f>
          </x14:formula1>
          <xm:sqref>AR4:AR127 I4:I127 AT4:AT127</xm:sqref>
        </x14:dataValidation>
        <x14:dataValidation type="list" allowBlank="1" xr:uid="{00000000-0002-0000-0000-000009000000}">
          <x14:formula1>
            <xm:f>Codes!$B$6:$B$8</xm:f>
          </x14:formula1>
          <xm:sqref>BT4:BT127</xm:sqref>
        </x14:dataValidation>
        <x14:dataValidation type="list" allowBlank="1" xr:uid="{00000000-0002-0000-0000-00000E000000}">
          <x14:formula1>
            <xm:f>Codes!$C$39:$C$44</xm:f>
          </x14:formula1>
          <xm:sqref>E4:E127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003"/>
  <sheetViews>
    <sheetView workbookViewId="0"/>
  </sheetViews>
  <sheetFormatPr defaultColWidth="14.42578125" defaultRowHeight="15" customHeight="1" x14ac:dyDescent="0.2"/>
  <cols>
    <col min="1" max="1" width="16.28515625" customWidth="1"/>
    <col min="2" max="3" width="8.7109375" customWidth="1"/>
    <col min="4" max="4" width="113.5703125" customWidth="1"/>
    <col min="5" max="26" width="8.7109375" customWidth="1"/>
  </cols>
  <sheetData>
    <row r="1" spans="1:26" ht="33.75" customHeight="1" x14ac:dyDescent="0.2">
      <c r="A1" s="2"/>
      <c r="B1" s="2"/>
      <c r="C1" s="2"/>
      <c r="D1" s="101" t="s">
        <v>449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97" t="s">
        <v>450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2" t="s">
        <v>451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2" t="s">
        <v>452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" t="s">
        <v>453</v>
      </c>
      <c r="B5" s="97" t="s">
        <v>454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" t="s">
        <v>455</v>
      </c>
      <c r="B6" s="2" t="s">
        <v>100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" t="s">
        <v>456</v>
      </c>
      <c r="B7" s="2" t="s">
        <v>114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" t="s">
        <v>457</v>
      </c>
      <c r="B8" s="2" t="s">
        <v>92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" t="s">
        <v>458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 x14ac:dyDescent="0.2">
      <c r="A12" s="97" t="s">
        <v>9</v>
      </c>
      <c r="B12" s="102" t="s">
        <v>459</v>
      </c>
      <c r="C12" s="10"/>
      <c r="D12" s="10"/>
      <c r="E12" s="10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 x14ac:dyDescent="0.2">
      <c r="A13" s="2" t="s">
        <v>84</v>
      </c>
      <c r="B13" s="10" t="s">
        <v>113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 x14ac:dyDescent="0.2">
      <c r="A14" s="2" t="s">
        <v>83</v>
      </c>
      <c r="B14" s="10" t="s">
        <v>460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 x14ac:dyDescent="0.2">
      <c r="A15" s="2" t="s">
        <v>125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 x14ac:dyDescent="0.2">
      <c r="A16" s="2" t="s">
        <v>95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2">
      <c r="A17" s="2" t="s">
        <v>403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2">
      <c r="A18" s="2" t="s">
        <v>162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" t="s">
        <v>461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" t="s">
        <v>462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97" t="s">
        <v>10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" t="s">
        <v>84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 t="s">
        <v>83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 t="s">
        <v>125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 t="s">
        <v>95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 t="s">
        <v>463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 t="s">
        <v>162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 t="s">
        <v>388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 t="s">
        <v>403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 t="s">
        <v>461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 t="s">
        <v>462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 x14ac:dyDescent="0.2">
      <c r="A38" s="97" t="s">
        <v>6</v>
      </c>
      <c r="B38" s="10"/>
      <c r="C38" s="10" t="s">
        <v>464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 x14ac:dyDescent="0.2">
      <c r="A39" s="2" t="s">
        <v>155</v>
      </c>
      <c r="B39" s="10"/>
      <c r="C39" s="10" t="s">
        <v>81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 x14ac:dyDescent="0.2">
      <c r="A40" s="2" t="s">
        <v>259</v>
      </c>
      <c r="B40" s="2"/>
      <c r="C40" s="10" t="s">
        <v>156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 x14ac:dyDescent="0.2">
      <c r="A41" s="2" t="s">
        <v>320</v>
      </c>
      <c r="B41" s="2"/>
      <c r="C41" s="10" t="s">
        <v>124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 x14ac:dyDescent="0.2">
      <c r="A42" s="2" t="s">
        <v>80</v>
      </c>
      <c r="B42" s="10"/>
      <c r="C42" s="10" t="s">
        <v>109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 x14ac:dyDescent="0.2">
      <c r="A43" s="2" t="s">
        <v>130</v>
      </c>
      <c r="B43" s="10"/>
      <c r="C43" s="10" t="s">
        <v>281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2">
      <c r="A44" s="2" t="s">
        <v>140</v>
      </c>
      <c r="B44" s="10"/>
      <c r="C44" s="10" t="s">
        <v>267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 x14ac:dyDescent="0.2">
      <c r="A45" s="2" t="s">
        <v>123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 x14ac:dyDescent="0.2">
      <c r="A46" s="2" t="s">
        <v>108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 x14ac:dyDescent="0.2">
      <c r="A47" s="2" t="s">
        <v>135</v>
      </c>
      <c r="B47" s="2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 x14ac:dyDescent="0.2">
      <c r="A48" s="2" t="s">
        <v>280</v>
      </c>
      <c r="B48" s="2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 x14ac:dyDescent="0.2">
      <c r="A49" s="2" t="s">
        <v>267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 x14ac:dyDescent="0.2">
      <c r="A54" s="2"/>
      <c r="B54" s="2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customHeight="1" x14ac:dyDescent="0.2">
      <c r="A55" s="97" t="s">
        <v>465</v>
      </c>
      <c r="B55" s="2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 x14ac:dyDescent="0.2">
      <c r="A56" s="2" t="s">
        <v>466</v>
      </c>
      <c r="B56" s="2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2">
      <c r="A57" s="2" t="s">
        <v>467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2">
      <c r="A58" s="2" t="s">
        <v>468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customHeight="1" x14ac:dyDescent="0.2">
      <c r="A59" s="2" t="s">
        <v>469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 x14ac:dyDescent="0.2">
      <c r="A60" s="2" t="s">
        <v>168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 x14ac:dyDescent="0.2">
      <c r="A61" s="2" t="s">
        <v>217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 x14ac:dyDescent="0.2">
      <c r="A62" s="2" t="s">
        <v>188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 t="s">
        <v>85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 t="s">
        <v>118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 t="s">
        <v>90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 t="s">
        <v>96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 t="s">
        <v>99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0" t="s">
        <v>102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.75" customHeight="1" x14ac:dyDescent="0.2">
      <c r="A69" s="10" t="s">
        <v>111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.75" customHeight="1" x14ac:dyDescent="0.2">
      <c r="A70" s="10" t="s">
        <v>103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.75" customHeight="1" x14ac:dyDescent="0.2">
      <c r="A71" s="10" t="s">
        <v>225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.75" customHeight="1" x14ac:dyDescent="0.2">
      <c r="A72" s="10" t="s">
        <v>436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 x14ac:dyDescent="0.2">
      <c r="A74" s="97" t="s">
        <v>44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 x14ac:dyDescent="0.2">
      <c r="A75" s="2" t="s">
        <v>87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 x14ac:dyDescent="0.2">
      <c r="A76" s="2" t="s">
        <v>98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 x14ac:dyDescent="0.2">
      <c r="A77" s="2" t="s">
        <v>470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.75" customHeight="1" x14ac:dyDescent="0.2">
      <c r="A78" s="2" t="s">
        <v>471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.75" customHeight="1" x14ac:dyDescent="0.2">
      <c r="A79" s="2" t="s">
        <v>472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.75" customHeight="1" x14ac:dyDescent="0.2">
      <c r="A87" s="97" t="s">
        <v>45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.75" customHeight="1" x14ac:dyDescent="0.2">
      <c r="A88" s="2" t="s">
        <v>88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.75" customHeight="1" x14ac:dyDescent="0.2">
      <c r="A89" s="2" t="s">
        <v>268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.75" customHeight="1" x14ac:dyDescent="0.2">
      <c r="A90" s="2" t="s">
        <v>242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75" customHeight="1" x14ac:dyDescent="0.2">
      <c r="A91" s="2" t="s">
        <v>473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.75" customHeight="1" x14ac:dyDescent="0.2">
      <c r="A92" s="2" t="s">
        <v>474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 x14ac:dyDescent="0.2">
      <c r="A99" s="97" t="s">
        <v>475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 x14ac:dyDescent="0.2">
      <c r="A100" s="2" t="s">
        <v>476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 x14ac:dyDescent="0.2">
      <c r="A101" s="2" t="s">
        <v>477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 x14ac:dyDescent="0.2">
      <c r="A102" s="2" t="s">
        <v>478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 t="s">
        <v>479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 x14ac:dyDescent="0.2">
      <c r="A109" s="97" t="s">
        <v>480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 x14ac:dyDescent="0.2">
      <c r="A110" s="2" t="s">
        <v>481</v>
      </c>
      <c r="B110" s="2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 x14ac:dyDescent="0.2">
      <c r="A111" s="2" t="s">
        <v>482</v>
      </c>
      <c r="B111" s="2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 x14ac:dyDescent="0.2">
      <c r="A112" s="2" t="s">
        <v>483</v>
      </c>
      <c r="B112" s="2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 x14ac:dyDescent="0.2">
      <c r="A113" s="2" t="s">
        <v>484</v>
      </c>
      <c r="B113" s="2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 x14ac:dyDescent="0.2">
      <c r="A114" s="2" t="s">
        <v>485</v>
      </c>
      <c r="B114" s="2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 x14ac:dyDescent="0.2">
      <c r="A115" s="2" t="s">
        <v>486</v>
      </c>
      <c r="B115" s="2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 x14ac:dyDescent="0.2">
      <c r="A122" s="97" t="s">
        <v>487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 x14ac:dyDescent="0.2">
      <c r="A123" s="2" t="s">
        <v>488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 x14ac:dyDescent="0.2">
      <c r="A124" s="2" t="s">
        <v>489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 x14ac:dyDescent="0.2">
      <c r="A125" s="2" t="s">
        <v>490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97" t="s">
        <v>491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 t="s">
        <v>492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0" t="s">
        <v>493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 x14ac:dyDescent="0.2">
      <c r="A131" s="10" t="s">
        <v>494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 x14ac:dyDescent="0.2">
      <c r="A132" s="2" t="s">
        <v>490</v>
      </c>
    </row>
    <row r="133" spans="1:26" ht="12.75" customHeight="1" x14ac:dyDescent="0.2">
      <c r="A133" s="2" t="s">
        <v>495</v>
      </c>
    </row>
    <row r="134" spans="1:26" ht="12.75" customHeight="1" x14ac:dyDescent="0.2">
      <c r="A134" s="2" t="s">
        <v>496</v>
      </c>
    </row>
    <row r="135" spans="1:26" ht="12.75" customHeight="1" x14ac:dyDescent="0.2">
      <c r="A135" s="2" t="s">
        <v>497</v>
      </c>
    </row>
    <row r="136" spans="1:26" ht="12.75" customHeight="1" x14ac:dyDescent="0.2">
      <c r="A136" s="2"/>
    </row>
    <row r="137" spans="1:26" ht="12.75" customHeight="1" x14ac:dyDescent="0.2">
      <c r="A137" s="2"/>
    </row>
    <row r="138" spans="1:26" ht="12.75" customHeight="1" x14ac:dyDescent="0.2">
      <c r="A138" s="2"/>
    </row>
    <row r="139" spans="1:26" ht="12.75" customHeight="1" x14ac:dyDescent="0.2">
      <c r="A139" s="2"/>
    </row>
    <row r="140" spans="1:26" ht="12.75" customHeight="1" x14ac:dyDescent="0.2">
      <c r="A140" s="10"/>
    </row>
    <row r="141" spans="1:26" ht="12.75" customHeight="1" x14ac:dyDescent="0.2">
      <c r="A141" s="10"/>
    </row>
    <row r="142" spans="1:26" ht="12.75" customHeight="1" x14ac:dyDescent="0.2">
      <c r="A142" s="10"/>
    </row>
    <row r="143" spans="1:26" ht="12.75" customHeight="1" x14ac:dyDescent="0.2">
      <c r="A143" s="10"/>
    </row>
    <row r="144" spans="1:26" ht="12.75" customHeight="1" x14ac:dyDescent="0.2">
      <c r="A144" s="10"/>
    </row>
    <row r="145" spans="1:1" ht="12.75" customHeight="1" x14ac:dyDescent="0.2">
      <c r="A145" s="10"/>
    </row>
    <row r="146" spans="1:1" ht="12.75" customHeight="1" x14ac:dyDescent="0.2">
      <c r="A146" s="10"/>
    </row>
    <row r="147" spans="1:1" ht="12.75" customHeight="1" x14ac:dyDescent="0.2">
      <c r="A147" s="10"/>
    </row>
    <row r="148" spans="1:1" ht="12.75" customHeight="1" x14ac:dyDescent="0.2"/>
    <row r="149" spans="1:1" ht="12.75" customHeight="1" x14ac:dyDescent="0.2"/>
    <row r="150" spans="1:1" ht="12.75" customHeight="1" x14ac:dyDescent="0.2"/>
    <row r="151" spans="1:1" ht="12.75" customHeight="1" x14ac:dyDescent="0.2"/>
    <row r="152" spans="1:1" ht="12.75" customHeight="1" x14ac:dyDescent="0.2"/>
    <row r="153" spans="1:1" ht="12.75" customHeight="1" x14ac:dyDescent="0.2"/>
    <row r="154" spans="1:1" ht="12.75" customHeight="1" x14ac:dyDescent="0.2"/>
    <row r="155" spans="1:1" ht="12.75" customHeight="1" x14ac:dyDescent="0.2"/>
    <row r="156" spans="1:1" ht="12.75" customHeight="1" x14ac:dyDescent="0.2"/>
    <row r="157" spans="1:1" ht="12.75" customHeight="1" x14ac:dyDescent="0.2"/>
    <row r="158" spans="1:1" ht="12.75" customHeight="1" x14ac:dyDescent="0.2"/>
    <row r="159" spans="1:1" ht="12.75" customHeight="1" x14ac:dyDescent="0.2"/>
    <row r="160" spans="1: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</sheetData>
  <sheetProtection algorithmName="SHA-512" hashValue="DzuR7Wo+TiBnmfr7TU96C+qVnOyD6BXsxztRkRPODT5laU0hLodGR8Q5kpl0N/hzS5xqxJ59A5QlUjGebUabnw==" saltValue="PYnizgF1Hazg1nEGMjggcw==" spinCount="100000" sheet="1" objects="1" scenarios="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SHIP WD</vt:lpstr>
      <vt:lpstr>Codes</vt:lpstr>
      <vt:lpstr>'SHIP WD'!Print_Area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U207141</dc:creator>
  <cp:keywords/>
  <dc:description/>
  <cp:lastModifiedBy>Karen Gubby</cp:lastModifiedBy>
  <cp:revision/>
  <dcterms:created xsi:type="dcterms:W3CDTF">2012-08-10T08:58:37Z</dcterms:created>
  <dcterms:modified xsi:type="dcterms:W3CDTF">2024-10-02T10:59:37Z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A8935817</vt:lpwstr>
  </property>
  <property fmtid="{D5CDD505-2E9C-101B-9397-08002B2CF9AE}" pid="3" name="Objective-Title">
    <vt:lpwstr>Affordable Housing Supply - Strategic Local Programme Agreement (SLPA) - 2015-16  2018-19 - Scottish Borders -ongoing</vt:lpwstr>
  </property>
  <property fmtid="{D5CDD505-2E9C-101B-9397-08002B2CF9AE}" pid="4" name="Objective-Comment">
    <vt:lpwstr/>
  </property>
  <property fmtid="{D5CDD505-2E9C-101B-9397-08002B2CF9AE}" pid="5" name="Objective-CreationStamp">
    <vt:filetime>2014-07-25T07:51:48Z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2014-08-14T15:03:53Z</vt:filetime>
  </property>
  <property fmtid="{D5CDD505-2E9C-101B-9397-08002B2CF9AE}" pid="10" name="Objective-Owner">
    <vt:lpwstr>Liddle, Gordon G (U206715)</vt:lpwstr>
  </property>
  <property fmtid="{D5CDD505-2E9C-101B-9397-08002B2CF9AE}" pid="11" name="Objective-Path">
    <vt:lpwstr>Objective Global Folder:SG File Plan:People, communities and living:Housing:Social housing:Committees and groups: Social housing:Strategic Engagement with Partners: Scottish Borders Council: Papers and minutes: 2014-2019:</vt:lpwstr>
  </property>
  <property fmtid="{D5CDD505-2E9C-101B-9397-08002B2CF9AE}" pid="12" name="Objective-Parent">
    <vt:lpwstr>Strategic Engagement with Partners: Scottish Borders Council: Papers and minutes: 2014-2019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0.11</vt:lpwstr>
  </property>
  <property fmtid="{D5CDD505-2E9C-101B-9397-08002B2CF9AE}" pid="15" name="Objective-VersionNumber">
    <vt:i4>11</vt:i4>
  </property>
  <property fmtid="{D5CDD505-2E9C-101B-9397-08002B2CF9AE}" pid="16" name="Objective-VersionComment">
    <vt:lpwstr/>
  </property>
  <property fmtid="{D5CDD505-2E9C-101B-9397-08002B2CF9AE}" pid="17" name="Objective-FileNumber">
    <vt:lpwstr/>
  </property>
  <property fmtid="{D5CDD505-2E9C-101B-9397-08002B2CF9AE}" pid="18" name="Objective-Classification">
    <vt:lpwstr>[Inherited - Not Protectively Marked]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</Properties>
</file>